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ทะเบียน\"/>
    </mc:Choice>
  </mc:AlternateContent>
  <bookViews>
    <workbookView xWindow="0" yWindow="0" windowWidth="15360" windowHeight="7800" firstSheet="1" activeTab="1"/>
  </bookViews>
  <sheets>
    <sheet name="ทะเบียนทรัพย์สิน" sheetId="1" r:id="rId1"/>
    <sheet name="ครุภัณฑ์สำนักงาน" sheetId="2" r:id="rId2"/>
    <sheet name="ครุถัณฑ์โฆษนาแลผยแพร่" sheetId="3" r:id="rId3"/>
    <sheet name="รายงานผลการตรวจสอบพัสดุ" sheetId="10" r:id="rId4"/>
    <sheet name="ครุภัณฑ์งานบ้านงานครัว" sheetId="4" r:id="rId5"/>
    <sheet name="ครุภัณฑ์การศึกษา" sheetId="5" r:id="rId6"/>
    <sheet name="ครุภัณฑ์คอมพิวเตอร์" sheetId="6" r:id="rId7"/>
    <sheet name="ครุภัณฑ์ดนตรี" sheetId="7" r:id="rId8"/>
    <sheet name="ครุภัณฑ์โรงงาน " sheetId="8" r:id="rId9"/>
    <sheet name="ครุภัณฑ์การเกษตร" sheetId="9" r:id="rId10"/>
  </sheets>
  <externalReferences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2" i="2" l="1"/>
  <c r="K269" i="2" l="1"/>
  <c r="K272" i="2" s="1"/>
  <c r="I269" i="2"/>
  <c r="J272" i="2" l="1"/>
  <c r="F240" i="2"/>
  <c r="N84" i="10"/>
  <c r="F84" i="10"/>
  <c r="G82" i="10"/>
  <c r="H82" i="10" s="1"/>
  <c r="H84" i="10" s="1"/>
  <c r="K40" i="4"/>
  <c r="N75" i="10"/>
  <c r="G75" i="10"/>
  <c r="F75" i="10"/>
  <c r="H73" i="10"/>
  <c r="H75" i="10" s="1"/>
  <c r="G73" i="10"/>
  <c r="K13" i="4"/>
  <c r="N50" i="10"/>
  <c r="F50" i="10"/>
  <c r="G84" i="10" l="1"/>
  <c r="F212" i="2"/>
  <c r="N67" i="10"/>
  <c r="I77" i="3"/>
  <c r="I45" i="3"/>
  <c r="F67" i="10"/>
  <c r="G67" i="10"/>
  <c r="I16" i="3"/>
  <c r="H67" i="10" l="1"/>
  <c r="N58" i="10"/>
  <c r="F58" i="10"/>
  <c r="G56" i="10"/>
  <c r="H56" i="10" s="1"/>
  <c r="H58" i="10" s="1"/>
  <c r="G41" i="10"/>
  <c r="H38" i="10"/>
  <c r="H50" i="10" s="1"/>
  <c r="G37" i="10"/>
  <c r="G50" i="10" s="1"/>
  <c r="H31" i="10"/>
  <c r="G31" i="10"/>
  <c r="N31" i="10"/>
  <c r="F31" i="10"/>
  <c r="G58" i="10" l="1"/>
  <c r="N16" i="10"/>
  <c r="G16" i="10"/>
  <c r="F16" i="10"/>
  <c r="H11" i="10" l="1"/>
  <c r="H10" i="10"/>
  <c r="H16" i="10" l="1"/>
  <c r="I58" i="1" l="1"/>
  <c r="H9" i="10" l="1"/>
  <c r="F15" i="8" l="1"/>
  <c r="F183" i="2"/>
  <c r="F154" i="2"/>
  <c r="F126" i="2"/>
  <c r="I101" i="2"/>
  <c r="J101" i="2" s="1"/>
  <c r="K98" i="2"/>
  <c r="K101" i="2" s="1"/>
  <c r="I98" i="2"/>
  <c r="I73" i="2"/>
  <c r="J73" i="2" s="1"/>
  <c r="K70" i="2"/>
  <c r="I70" i="2"/>
  <c r="K73" i="2" l="1"/>
  <c r="I573" i="1"/>
  <c r="K571" i="1"/>
  <c r="I571" i="1"/>
  <c r="F571" i="1"/>
  <c r="I508" i="1"/>
  <c r="I100" i="1"/>
  <c r="I45" i="2"/>
  <c r="K42" i="2"/>
  <c r="K45" i="2" s="1"/>
  <c r="I42" i="2"/>
  <c r="J573" i="1" l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K573" i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J45" i="2"/>
  <c r="I16" i="2"/>
  <c r="J16" i="2" s="1"/>
  <c r="K13" i="2"/>
  <c r="K16" i="2" s="1"/>
  <c r="I13" i="2"/>
  <c r="J508" i="1"/>
  <c r="J46" i="2" l="1"/>
  <c r="J47" i="2" s="1"/>
  <c r="J48" i="2" s="1"/>
  <c r="J49" i="2" s="1"/>
  <c r="J50" i="2" s="1"/>
  <c r="J51" i="2" s="1"/>
  <c r="J52" i="2" s="1"/>
  <c r="J53" i="2" s="1"/>
  <c r="I22" i="2"/>
  <c r="I279" i="2"/>
  <c r="I275" i="2"/>
  <c r="I278" i="2"/>
  <c r="I274" i="2"/>
  <c r="I277" i="2"/>
  <c r="I273" i="2"/>
  <c r="I276" i="2"/>
  <c r="I108" i="2"/>
  <c r="I104" i="2"/>
  <c r="I78" i="2"/>
  <c r="I74" i="2"/>
  <c r="I107" i="2"/>
  <c r="I103" i="2"/>
  <c r="I77" i="2"/>
  <c r="I106" i="2"/>
  <c r="I80" i="2"/>
  <c r="I76" i="2"/>
  <c r="I105" i="2"/>
  <c r="I102" i="2"/>
  <c r="I79" i="2"/>
  <c r="I75" i="2"/>
  <c r="I51" i="2"/>
  <c r="I47" i="2"/>
  <c r="I50" i="2"/>
  <c r="I46" i="2"/>
  <c r="K46" i="2" s="1"/>
  <c r="I49" i="2"/>
  <c r="I52" i="2"/>
  <c r="I48" i="2"/>
  <c r="I17" i="2"/>
  <c r="J17" i="2" s="1"/>
  <c r="I19" i="2"/>
  <c r="I23" i="2"/>
  <c r="I21" i="2"/>
  <c r="I20" i="2"/>
  <c r="I18" i="2"/>
  <c r="I393" i="1"/>
  <c r="I228" i="1"/>
  <c r="K102" i="2" l="1"/>
  <c r="K103" i="2" s="1"/>
  <c r="K104" i="2" s="1"/>
  <c r="K105" i="2" s="1"/>
  <c r="K106" i="2" s="1"/>
  <c r="K107" i="2" s="1"/>
  <c r="K108" i="2" s="1"/>
  <c r="J102" i="2"/>
  <c r="J103" i="2" s="1"/>
  <c r="J104" i="2" s="1"/>
  <c r="J105" i="2" s="1"/>
  <c r="J106" i="2" s="1"/>
  <c r="J107" i="2" s="1"/>
  <c r="J108" i="2" s="1"/>
  <c r="J109" i="2" s="1"/>
  <c r="J74" i="2"/>
  <c r="J75" i="2" s="1"/>
  <c r="J76" i="2" s="1"/>
  <c r="J77" i="2" s="1"/>
  <c r="J78" i="2" s="1"/>
  <c r="J79" i="2" s="1"/>
  <c r="J80" i="2" s="1"/>
  <c r="J81" i="2" s="1"/>
  <c r="K74" i="2"/>
  <c r="K75" i="2" s="1"/>
  <c r="K76" i="2" s="1"/>
  <c r="K77" i="2" s="1"/>
  <c r="K78" i="2" s="1"/>
  <c r="K79" i="2" s="1"/>
  <c r="K80" i="2" s="1"/>
  <c r="K273" i="2"/>
  <c r="K274" i="2" s="1"/>
  <c r="K275" i="2" s="1"/>
  <c r="K276" i="2" s="1"/>
  <c r="K277" i="2" s="1"/>
  <c r="K278" i="2" s="1"/>
  <c r="K279" i="2" s="1"/>
  <c r="J273" i="2"/>
  <c r="J274" i="2" s="1"/>
  <c r="J275" i="2" s="1"/>
  <c r="J276" i="2" s="1"/>
  <c r="J277" i="2" s="1"/>
  <c r="J278" i="2" s="1"/>
  <c r="J279" i="2" s="1"/>
  <c r="J280" i="2" s="1"/>
  <c r="K47" i="2"/>
  <c r="K48" i="2" s="1"/>
  <c r="K49" i="2" s="1"/>
  <c r="K50" i="2" s="1"/>
  <c r="K51" i="2" s="1"/>
  <c r="K52" i="2" s="1"/>
  <c r="J18" i="2"/>
  <c r="J19" i="2" s="1"/>
  <c r="J20" i="2" s="1"/>
  <c r="J21" i="2" s="1"/>
  <c r="J22" i="2" s="1"/>
  <c r="J23" i="2" s="1"/>
  <c r="J24" i="2" s="1"/>
  <c r="K17" i="2"/>
  <c r="K18" i="2" s="1"/>
  <c r="K19" i="2" s="1"/>
  <c r="K20" i="2" s="1"/>
  <c r="K21" i="2" s="1"/>
  <c r="K22" i="2" s="1"/>
  <c r="K23" i="2" s="1"/>
  <c r="K253" i="3" l="1"/>
  <c r="I253" i="3"/>
  <c r="I259" i="3" s="1"/>
  <c r="F253" i="3"/>
  <c r="I256" i="3" s="1"/>
  <c r="K227" i="3"/>
  <c r="I227" i="3"/>
  <c r="I233" i="3" s="1"/>
  <c r="F227" i="3"/>
  <c r="I230" i="3" s="1"/>
  <c r="K202" i="3"/>
  <c r="I202" i="3"/>
  <c r="I208" i="3" s="1"/>
  <c r="F202" i="3"/>
  <c r="I205" i="3" s="1"/>
  <c r="K180" i="3"/>
  <c r="I180" i="3"/>
  <c r="J180" i="3" s="1"/>
  <c r="K177" i="3"/>
  <c r="I177" i="3"/>
  <c r="I183" i="3" s="1"/>
  <c r="F177" i="3"/>
  <c r="K152" i="3"/>
  <c r="I152" i="3"/>
  <c r="I158" i="3" s="1"/>
  <c r="F152" i="3"/>
  <c r="I155" i="3" s="1"/>
  <c r="K130" i="3"/>
  <c r="I130" i="3"/>
  <c r="J130" i="3" s="1"/>
  <c r="K127" i="3"/>
  <c r="I127" i="3"/>
  <c r="I133" i="3" s="1"/>
  <c r="F127" i="3"/>
  <c r="I105" i="3"/>
  <c r="J105" i="3" s="1"/>
  <c r="F102" i="3"/>
  <c r="K102" i="3" s="1"/>
  <c r="K105" i="3" s="1"/>
  <c r="F74" i="3"/>
  <c r="J77" i="3" s="1"/>
  <c r="F42" i="3"/>
  <c r="I42" i="3" s="1"/>
  <c r="F13" i="3"/>
  <c r="J372" i="5"/>
  <c r="F369" i="5"/>
  <c r="I369" i="5" s="1"/>
  <c r="J294" i="1"/>
  <c r="J45" i="3" l="1"/>
  <c r="K42" i="3"/>
  <c r="K45" i="3" s="1"/>
  <c r="I13" i="3"/>
  <c r="J16" i="3"/>
  <c r="J256" i="3"/>
  <c r="K256" i="3"/>
  <c r="I258" i="3"/>
  <c r="I260" i="3"/>
  <c r="I257" i="3"/>
  <c r="J230" i="3"/>
  <c r="K230" i="3"/>
  <c r="I232" i="3"/>
  <c r="I231" i="3"/>
  <c r="I234" i="3"/>
  <c r="J205" i="3"/>
  <c r="K205" i="3"/>
  <c r="K206" i="3" s="1"/>
  <c r="I209" i="3"/>
  <c r="I207" i="3"/>
  <c r="I206" i="3"/>
  <c r="I182" i="3"/>
  <c r="I181" i="3"/>
  <c r="J181" i="3" s="1"/>
  <c r="J182" i="3" s="1"/>
  <c r="J183" i="3" s="1"/>
  <c r="J184" i="3" s="1"/>
  <c r="I184" i="3"/>
  <c r="J155" i="3"/>
  <c r="K155" i="3"/>
  <c r="K156" i="3" s="1"/>
  <c r="I157" i="3"/>
  <c r="I159" i="3"/>
  <c r="I156" i="3"/>
  <c r="J131" i="3"/>
  <c r="K131" i="3"/>
  <c r="I132" i="3"/>
  <c r="I131" i="3"/>
  <c r="I134" i="3"/>
  <c r="I102" i="3"/>
  <c r="I74" i="3"/>
  <c r="I80" i="3" s="1"/>
  <c r="K74" i="3"/>
  <c r="K77" i="3" s="1"/>
  <c r="K13" i="3"/>
  <c r="I47" i="3"/>
  <c r="I48" i="3"/>
  <c r="I49" i="3"/>
  <c r="I46" i="3"/>
  <c r="I18" i="3"/>
  <c r="I19" i="3"/>
  <c r="I20" i="3"/>
  <c r="I17" i="3"/>
  <c r="I78" i="3"/>
  <c r="K369" i="5"/>
  <c r="K372" i="5" s="1"/>
  <c r="J345" i="5"/>
  <c r="F342" i="5"/>
  <c r="K342" i="5" s="1"/>
  <c r="K345" i="5" s="1"/>
  <c r="J317" i="5"/>
  <c r="F314" i="5"/>
  <c r="K314" i="5" s="1"/>
  <c r="K317" i="5" s="1"/>
  <c r="J290" i="5"/>
  <c r="F287" i="5"/>
  <c r="K287" i="5" s="1"/>
  <c r="K290" i="5" s="1"/>
  <c r="J262" i="5"/>
  <c r="F259" i="5"/>
  <c r="K259" i="5" s="1"/>
  <c r="K262" i="5" s="1"/>
  <c r="J234" i="5"/>
  <c r="K231" i="5"/>
  <c r="K234" i="5" s="1"/>
  <c r="F231" i="5"/>
  <c r="I231" i="5" s="1"/>
  <c r="J206" i="5"/>
  <c r="F203" i="5"/>
  <c r="K203" i="5" s="1"/>
  <c r="K206" i="5" s="1"/>
  <c r="J179" i="5"/>
  <c r="F176" i="5"/>
  <c r="K176" i="5" s="1"/>
  <c r="K179" i="5" s="1"/>
  <c r="J152" i="5"/>
  <c r="F149" i="5"/>
  <c r="K149" i="5" s="1"/>
  <c r="K152" i="5" s="1"/>
  <c r="J126" i="5"/>
  <c r="F123" i="5"/>
  <c r="K123" i="5" s="1"/>
  <c r="K126" i="5" s="1"/>
  <c r="J100" i="5"/>
  <c r="F97" i="5"/>
  <c r="K97" i="5" s="1"/>
  <c r="K100" i="5" s="1"/>
  <c r="J73" i="5"/>
  <c r="F70" i="5"/>
  <c r="K70" i="5" s="1"/>
  <c r="K73" i="5" s="1"/>
  <c r="J45" i="5"/>
  <c r="F42" i="5"/>
  <c r="K42" i="5" s="1"/>
  <c r="K45" i="5" s="1"/>
  <c r="F13" i="5"/>
  <c r="I379" i="5" l="1"/>
  <c r="I375" i="5"/>
  <c r="I378" i="5"/>
  <c r="I374" i="5"/>
  <c r="I377" i="5"/>
  <c r="I376" i="5"/>
  <c r="I373" i="5"/>
  <c r="J373" i="5" s="1"/>
  <c r="I350" i="5"/>
  <c r="I322" i="5"/>
  <c r="I294" i="5"/>
  <c r="I265" i="5"/>
  <c r="I240" i="5"/>
  <c r="I235" i="5"/>
  <c r="J235" i="5" s="1"/>
  <c r="J236" i="5" s="1"/>
  <c r="I213" i="5"/>
  <c r="I207" i="5"/>
  <c r="J207" i="5" s="1"/>
  <c r="I184" i="5"/>
  <c r="I157" i="5"/>
  <c r="I130" i="5"/>
  <c r="I103" i="5"/>
  <c r="I79" i="5"/>
  <c r="I74" i="5"/>
  <c r="J74" i="5" s="1"/>
  <c r="J75" i="5" s="1"/>
  <c r="I51" i="5"/>
  <c r="I46" i="5"/>
  <c r="K46" i="5" s="1"/>
  <c r="I349" i="5"/>
  <c r="I320" i="5"/>
  <c r="I293" i="5"/>
  <c r="I269" i="5"/>
  <c r="I263" i="5"/>
  <c r="J263" i="5" s="1"/>
  <c r="I239" i="5"/>
  <c r="I211" i="5"/>
  <c r="I183" i="5"/>
  <c r="I155" i="5"/>
  <c r="I129" i="5"/>
  <c r="I107" i="5"/>
  <c r="I101" i="5"/>
  <c r="J101" i="5" s="1"/>
  <c r="I78" i="5"/>
  <c r="I50" i="5"/>
  <c r="I347" i="5"/>
  <c r="I324" i="5"/>
  <c r="I319" i="5"/>
  <c r="I297" i="5"/>
  <c r="I292" i="5"/>
  <c r="I267" i="5"/>
  <c r="I238" i="5"/>
  <c r="I210" i="5"/>
  <c r="I181" i="5"/>
  <c r="I159" i="5"/>
  <c r="I154" i="5"/>
  <c r="I133" i="5"/>
  <c r="I128" i="5"/>
  <c r="I105" i="5"/>
  <c r="I77" i="5"/>
  <c r="I48" i="5"/>
  <c r="I351" i="5"/>
  <c r="I346" i="5"/>
  <c r="K346" i="5" s="1"/>
  <c r="I323" i="5"/>
  <c r="I318" i="5"/>
  <c r="J318" i="5" s="1"/>
  <c r="J319" i="5" s="1"/>
  <c r="J320" i="5" s="1"/>
  <c r="I296" i="5"/>
  <c r="I266" i="5"/>
  <c r="I236" i="5"/>
  <c r="I209" i="5"/>
  <c r="I185" i="5"/>
  <c r="I180" i="5"/>
  <c r="K180" i="5" s="1"/>
  <c r="I158" i="5"/>
  <c r="I153" i="5"/>
  <c r="J153" i="5" s="1"/>
  <c r="J154" i="5" s="1"/>
  <c r="J155" i="5" s="1"/>
  <c r="I132" i="5"/>
  <c r="I104" i="5"/>
  <c r="I75" i="5"/>
  <c r="I52" i="5"/>
  <c r="I47" i="5"/>
  <c r="K101" i="5"/>
  <c r="K263" i="5"/>
  <c r="K78" i="3"/>
  <c r="I81" i="3"/>
  <c r="I79" i="3"/>
  <c r="K79" i="3" s="1"/>
  <c r="K80" i="3" s="1"/>
  <c r="K81" i="3" s="1"/>
  <c r="I82" i="3" s="1"/>
  <c r="K82" i="3" s="1"/>
  <c r="J17" i="3"/>
  <c r="K16" i="3"/>
  <c r="K17" i="3" s="1"/>
  <c r="K18" i="3" s="1"/>
  <c r="K19" i="3" s="1"/>
  <c r="K20" i="3" s="1"/>
  <c r="K257" i="3"/>
  <c r="K258" i="3" s="1"/>
  <c r="K259" i="3" s="1"/>
  <c r="K260" i="3" s="1"/>
  <c r="J257" i="3"/>
  <c r="J258" i="3" s="1"/>
  <c r="J259" i="3" s="1"/>
  <c r="J260" i="3" s="1"/>
  <c r="K231" i="3"/>
  <c r="K232" i="3" s="1"/>
  <c r="K233" i="3" s="1"/>
  <c r="K234" i="3" s="1"/>
  <c r="J231" i="3"/>
  <c r="J232" i="3" s="1"/>
  <c r="J233" i="3" s="1"/>
  <c r="J234" i="3" s="1"/>
  <c r="K207" i="3"/>
  <c r="K208" i="3" s="1"/>
  <c r="K209" i="3" s="1"/>
  <c r="J206" i="3"/>
  <c r="J207" i="3" s="1"/>
  <c r="J208" i="3" s="1"/>
  <c r="J209" i="3" s="1"/>
  <c r="K181" i="3"/>
  <c r="K182" i="3" s="1"/>
  <c r="K183" i="3" s="1"/>
  <c r="K184" i="3" s="1"/>
  <c r="K157" i="3"/>
  <c r="K158" i="3" s="1"/>
  <c r="K159" i="3" s="1"/>
  <c r="J156" i="3"/>
  <c r="J157" i="3" s="1"/>
  <c r="J158" i="3" s="1"/>
  <c r="J159" i="3" s="1"/>
  <c r="K132" i="3"/>
  <c r="K133" i="3" s="1"/>
  <c r="K134" i="3" s="1"/>
  <c r="J132" i="3"/>
  <c r="J133" i="3" s="1"/>
  <c r="J134" i="3" s="1"/>
  <c r="I106" i="3"/>
  <c r="I108" i="3"/>
  <c r="I109" i="3"/>
  <c r="I107" i="3"/>
  <c r="K46" i="3"/>
  <c r="K47" i="3" s="1"/>
  <c r="K48" i="3" s="1"/>
  <c r="K49" i="3" s="1"/>
  <c r="I50" i="3" s="1"/>
  <c r="K50" i="3" s="1"/>
  <c r="J18" i="3"/>
  <c r="J19" i="3" s="1"/>
  <c r="J20" i="3" s="1"/>
  <c r="J21" i="3" s="1"/>
  <c r="J78" i="3"/>
  <c r="J46" i="3"/>
  <c r="J47" i="3" s="1"/>
  <c r="J48" i="3" s="1"/>
  <c r="J49" i="3" s="1"/>
  <c r="K153" i="5"/>
  <c r="K154" i="5" s="1"/>
  <c r="K155" i="5" s="1"/>
  <c r="I49" i="5"/>
  <c r="I76" i="5"/>
  <c r="I80" i="5"/>
  <c r="I102" i="5"/>
  <c r="I106" i="5"/>
  <c r="I127" i="5"/>
  <c r="J127" i="5" s="1"/>
  <c r="I131" i="5"/>
  <c r="I156" i="5"/>
  <c r="I182" i="5"/>
  <c r="I186" i="5"/>
  <c r="I208" i="5"/>
  <c r="I212" i="5"/>
  <c r="I237" i="5"/>
  <c r="I241" i="5"/>
  <c r="I264" i="5"/>
  <c r="I268" i="5"/>
  <c r="I291" i="5"/>
  <c r="J291" i="5" s="1"/>
  <c r="I295" i="5"/>
  <c r="I321" i="5"/>
  <c r="I348" i="5"/>
  <c r="I352" i="5"/>
  <c r="I342" i="5"/>
  <c r="I314" i="5"/>
  <c r="I287" i="5"/>
  <c r="I259" i="5"/>
  <c r="I203" i="5"/>
  <c r="I176" i="5"/>
  <c r="I149" i="5"/>
  <c r="I123" i="5"/>
  <c r="I97" i="5"/>
  <c r="I70" i="5"/>
  <c r="I42" i="5"/>
  <c r="J102" i="5" l="1"/>
  <c r="J103" i="5" s="1"/>
  <c r="J104" i="5" s="1"/>
  <c r="J105" i="5" s="1"/>
  <c r="J106" i="5" s="1"/>
  <c r="J107" i="5" s="1"/>
  <c r="J108" i="5" s="1"/>
  <c r="J46" i="5"/>
  <c r="J47" i="5" s="1"/>
  <c r="J48" i="5" s="1"/>
  <c r="J49" i="5" s="1"/>
  <c r="J50" i="5" s="1"/>
  <c r="J51" i="5" s="1"/>
  <c r="J52" i="5" s="1"/>
  <c r="J53" i="5" s="1"/>
  <c r="J208" i="5"/>
  <c r="J209" i="5" s="1"/>
  <c r="J210" i="5" s="1"/>
  <c r="J211" i="5" s="1"/>
  <c r="J212" i="5" s="1"/>
  <c r="J213" i="5" s="1"/>
  <c r="J214" i="5" s="1"/>
  <c r="J346" i="5"/>
  <c r="J347" i="5" s="1"/>
  <c r="J348" i="5" s="1"/>
  <c r="J349" i="5" s="1"/>
  <c r="J350" i="5" s="1"/>
  <c r="J351" i="5" s="1"/>
  <c r="J352" i="5" s="1"/>
  <c r="J353" i="5" s="1"/>
  <c r="K102" i="5"/>
  <c r="K103" i="5" s="1"/>
  <c r="K104" i="5" s="1"/>
  <c r="K105" i="5" s="1"/>
  <c r="K106" i="5" s="1"/>
  <c r="K107" i="5" s="1"/>
  <c r="K108" i="5" s="1"/>
  <c r="K156" i="5"/>
  <c r="K157" i="5" s="1"/>
  <c r="K158" i="5" s="1"/>
  <c r="K159" i="5" s="1"/>
  <c r="K160" i="5" s="1"/>
  <c r="J180" i="5"/>
  <c r="J181" i="5" s="1"/>
  <c r="J182" i="5" s="1"/>
  <c r="J183" i="5" s="1"/>
  <c r="J184" i="5" s="1"/>
  <c r="J185" i="5" s="1"/>
  <c r="J186" i="5" s="1"/>
  <c r="J187" i="5" s="1"/>
  <c r="K207" i="5"/>
  <c r="K208" i="5" s="1"/>
  <c r="K209" i="5" s="1"/>
  <c r="K210" i="5" s="1"/>
  <c r="K211" i="5" s="1"/>
  <c r="K212" i="5" s="1"/>
  <c r="K213" i="5" s="1"/>
  <c r="K214" i="5" s="1"/>
  <c r="J264" i="5"/>
  <c r="J265" i="5" s="1"/>
  <c r="J266" i="5" s="1"/>
  <c r="J267" i="5" s="1"/>
  <c r="J268" i="5" s="1"/>
  <c r="J269" i="5" s="1"/>
  <c r="J270" i="5" s="1"/>
  <c r="K264" i="5"/>
  <c r="K265" i="5" s="1"/>
  <c r="K266" i="5" s="1"/>
  <c r="K267" i="5" s="1"/>
  <c r="K268" i="5" s="1"/>
  <c r="K269" i="5" s="1"/>
  <c r="K270" i="5" s="1"/>
  <c r="K318" i="5"/>
  <c r="K319" i="5" s="1"/>
  <c r="K320" i="5" s="1"/>
  <c r="K321" i="5" s="1"/>
  <c r="K322" i="5" s="1"/>
  <c r="K323" i="5" s="1"/>
  <c r="K324" i="5" s="1"/>
  <c r="K325" i="5" s="1"/>
  <c r="J237" i="5"/>
  <c r="J238" i="5" s="1"/>
  <c r="J239" i="5" s="1"/>
  <c r="J240" i="5" s="1"/>
  <c r="J241" i="5" s="1"/>
  <c r="J242" i="5" s="1"/>
  <c r="J76" i="5"/>
  <c r="J77" i="5" s="1"/>
  <c r="J78" i="5" s="1"/>
  <c r="J79" i="5" s="1"/>
  <c r="J80" i="5" s="1"/>
  <c r="J81" i="5" s="1"/>
  <c r="K373" i="5"/>
  <c r="K374" i="5" s="1"/>
  <c r="K375" i="5" s="1"/>
  <c r="K376" i="5" s="1"/>
  <c r="K377" i="5" s="1"/>
  <c r="K378" i="5" s="1"/>
  <c r="K379" i="5" s="1"/>
  <c r="K380" i="5" s="1"/>
  <c r="J128" i="5"/>
  <c r="J129" i="5" s="1"/>
  <c r="J130" i="5" s="1"/>
  <c r="J131" i="5" s="1"/>
  <c r="J132" i="5" s="1"/>
  <c r="J133" i="5" s="1"/>
  <c r="J134" i="5" s="1"/>
  <c r="K347" i="5"/>
  <c r="K348" i="5" s="1"/>
  <c r="K349" i="5" s="1"/>
  <c r="K350" i="5" s="1"/>
  <c r="K351" i="5" s="1"/>
  <c r="K352" i="5" s="1"/>
  <c r="K353" i="5" s="1"/>
  <c r="K181" i="5"/>
  <c r="K182" i="5" s="1"/>
  <c r="K183" i="5" s="1"/>
  <c r="K184" i="5" s="1"/>
  <c r="K185" i="5" s="1"/>
  <c r="K186" i="5" s="1"/>
  <c r="K187" i="5" s="1"/>
  <c r="K74" i="5"/>
  <c r="K75" i="5" s="1"/>
  <c r="K76" i="5" s="1"/>
  <c r="K77" i="5" s="1"/>
  <c r="K78" i="5" s="1"/>
  <c r="K79" i="5" s="1"/>
  <c r="K80" i="5" s="1"/>
  <c r="K81" i="5" s="1"/>
  <c r="K47" i="5"/>
  <c r="K48" i="5" s="1"/>
  <c r="K49" i="5" s="1"/>
  <c r="K50" i="5" s="1"/>
  <c r="K51" i="5" s="1"/>
  <c r="K52" i="5" s="1"/>
  <c r="K53" i="5" s="1"/>
  <c r="J321" i="5"/>
  <c r="J322" i="5" s="1"/>
  <c r="J323" i="5" s="1"/>
  <c r="J324" i="5" s="1"/>
  <c r="J325" i="5" s="1"/>
  <c r="J156" i="5"/>
  <c r="J157" i="5" s="1"/>
  <c r="J158" i="5" s="1"/>
  <c r="J159" i="5" s="1"/>
  <c r="J160" i="5" s="1"/>
  <c r="K235" i="5"/>
  <c r="K236" i="5" s="1"/>
  <c r="K237" i="5" s="1"/>
  <c r="K238" i="5" s="1"/>
  <c r="K239" i="5" s="1"/>
  <c r="K240" i="5" s="1"/>
  <c r="K241" i="5" s="1"/>
  <c r="K242" i="5" s="1"/>
  <c r="J374" i="5"/>
  <c r="J375" i="5" s="1"/>
  <c r="J376" i="5" s="1"/>
  <c r="J377" i="5" s="1"/>
  <c r="J378" i="5" s="1"/>
  <c r="J379" i="5" s="1"/>
  <c r="J380" i="5" s="1"/>
  <c r="J292" i="5"/>
  <c r="J293" i="5" s="1"/>
  <c r="J294" i="5" s="1"/>
  <c r="J295" i="5" s="1"/>
  <c r="J296" i="5" s="1"/>
  <c r="J297" i="5" s="1"/>
  <c r="J298" i="5" s="1"/>
  <c r="J79" i="3"/>
  <c r="J80" i="3" s="1"/>
  <c r="J81" i="3" s="1"/>
  <c r="I261" i="3"/>
  <c r="J261" i="3" s="1"/>
  <c r="I235" i="3"/>
  <c r="J235" i="3" s="1"/>
  <c r="I210" i="3"/>
  <c r="J210" i="3" s="1"/>
  <c r="I185" i="3"/>
  <c r="J185" i="3" s="1"/>
  <c r="I160" i="3"/>
  <c r="J160" i="3" s="1"/>
  <c r="I135" i="3"/>
  <c r="K135" i="3" s="1"/>
  <c r="J135" i="3"/>
  <c r="J106" i="3"/>
  <c r="J107" i="3" s="1"/>
  <c r="J108" i="3" s="1"/>
  <c r="J109" i="3" s="1"/>
  <c r="K106" i="3"/>
  <c r="K107" i="3" s="1"/>
  <c r="K108" i="3" s="1"/>
  <c r="K109" i="3" s="1"/>
  <c r="J50" i="3"/>
  <c r="J82" i="3"/>
  <c r="K127" i="5"/>
  <c r="K128" i="5" s="1"/>
  <c r="K129" i="5" s="1"/>
  <c r="K130" i="5" s="1"/>
  <c r="K131" i="5" s="1"/>
  <c r="K132" i="5" s="1"/>
  <c r="K133" i="5" s="1"/>
  <c r="K134" i="5" s="1"/>
  <c r="K291" i="5"/>
  <c r="K292" i="5" s="1"/>
  <c r="K293" i="5" s="1"/>
  <c r="K294" i="5" s="1"/>
  <c r="K295" i="5" s="1"/>
  <c r="K296" i="5" s="1"/>
  <c r="K297" i="5" s="1"/>
  <c r="K298" i="5" s="1"/>
  <c r="K261" i="3" l="1"/>
  <c r="K235" i="3"/>
  <c r="K210" i="3"/>
  <c r="K185" i="3"/>
  <c r="K160" i="3"/>
  <c r="I110" i="3"/>
  <c r="K110" i="3"/>
  <c r="J110" i="3"/>
  <c r="K538" i="1"/>
  <c r="F538" i="1"/>
  <c r="I538" i="1" s="1"/>
  <c r="I540" i="1" s="1"/>
  <c r="F474" i="1"/>
  <c r="K506" i="1"/>
  <c r="F506" i="1"/>
  <c r="I506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F432" i="1"/>
  <c r="K474" i="1"/>
  <c r="I474" i="1"/>
  <c r="I476" i="1" s="1"/>
  <c r="J187" i="1"/>
  <c r="I391" i="1"/>
  <c r="J540" i="1" l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K540" i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08" i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J476" i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K476" i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32" i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I432" i="1"/>
  <c r="I434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F391" i="1"/>
  <c r="K391" i="1"/>
  <c r="J393" i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K349" i="1"/>
  <c r="F349" i="1"/>
  <c r="I349" i="1" s="1"/>
  <c r="I351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K308" i="1"/>
  <c r="F308" i="1"/>
  <c r="I308" i="1" s="1"/>
  <c r="I310" i="1" s="1"/>
  <c r="K267" i="1"/>
  <c r="F267" i="1"/>
  <c r="I267" i="1" s="1"/>
  <c r="I269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K226" i="1"/>
  <c r="I226" i="1"/>
  <c r="J228" i="1" s="1"/>
  <c r="F226" i="1"/>
  <c r="K184" i="1"/>
  <c r="F184" i="1"/>
  <c r="I184" i="1" s="1"/>
  <c r="I186" i="1" s="1"/>
  <c r="J186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K142" i="1"/>
  <c r="I142" i="1"/>
  <c r="I144" i="1" s="1"/>
  <c r="F142" i="1"/>
  <c r="J230" i="1" l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29" i="1"/>
  <c r="K393" i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351" i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J310" i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K310" i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269" i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28" i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186" i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J144" i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K144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98" i="1"/>
  <c r="F98" i="1"/>
  <c r="I98" i="1" s="1"/>
  <c r="K56" i="1"/>
  <c r="F56" i="1"/>
  <c r="I56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K100" i="1" l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J100" i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K58" i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I40" i="1"/>
  <c r="J40" i="1"/>
  <c r="I36" i="1"/>
  <c r="J36" i="1"/>
  <c r="J37" i="1" s="1"/>
  <c r="J38" i="1" s="1"/>
  <c r="J39" i="1" s="1"/>
  <c r="K36" i="1"/>
  <c r="K37" i="1" s="1"/>
  <c r="K38" i="1" s="1"/>
  <c r="K39" i="1" s="1"/>
  <c r="I37" i="1"/>
  <c r="I38" i="1"/>
  <c r="I39" i="1"/>
  <c r="I13" i="1"/>
  <c r="K13" i="1"/>
  <c r="F13" i="1"/>
  <c r="I35" i="1" l="1"/>
  <c r="I31" i="1"/>
  <c r="I27" i="1"/>
  <c r="I23" i="1"/>
  <c r="I19" i="1"/>
  <c r="I15" i="1"/>
  <c r="I33" i="1"/>
  <c r="I29" i="1"/>
  <c r="I25" i="1"/>
  <c r="I21" i="1"/>
  <c r="I17" i="1"/>
  <c r="I18" i="1"/>
  <c r="I32" i="1"/>
  <c r="I28" i="1"/>
  <c r="I24" i="1"/>
  <c r="I20" i="1"/>
  <c r="I16" i="1"/>
  <c r="I34" i="1"/>
  <c r="I30" i="1"/>
  <c r="I26" i="1"/>
  <c r="I22" i="1"/>
  <c r="K15" i="1" l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</calcChain>
</file>

<file path=xl/sharedStrings.xml><?xml version="1.0" encoding="utf-8"?>
<sst xmlns="http://schemas.openxmlformats.org/spreadsheetml/2006/main" count="3145" uniqueCount="224">
  <si>
    <t>ทะเบียนคุมทรัพย์สิน</t>
  </si>
  <si>
    <t>ส่วนราชการ</t>
  </si>
  <si>
    <t>สพป.ขอนแก่น เขต 1</t>
  </si>
  <si>
    <t>หน่วยงาน</t>
  </si>
  <si>
    <t>ประเภท</t>
  </si>
  <si>
    <t>อาคารเพื่อประโยชน์อื่น</t>
  </si>
  <si>
    <t>รหัส</t>
  </si>
  <si>
    <t>(ลำดับในM-Obec)</t>
  </si>
  <si>
    <t>ลักษณะ/คุณสมบัติ</t>
  </si>
  <si>
    <t xml:space="preserve">อาคารเรียน </t>
  </si>
  <si>
    <t>รุ่น/แบบ</t>
  </si>
  <si>
    <t>อาคารเรียน 105/29</t>
  </si>
  <si>
    <t xml:space="preserve">สถานที่ตั้ง/หน่วยงานที่รับผิดชอบ  </t>
  </si>
  <si>
    <t>ชื่อผู้ขาย/ผู้รับจ้าง/ผู้บริจาค</t>
  </si>
  <si>
    <t>ที่อยู่</t>
  </si>
  <si>
    <t>โทรศัพท์</t>
  </si>
  <si>
    <t>-</t>
  </si>
  <si>
    <r>
      <t xml:space="preserve">ประเภทเงิน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  <charset val="222"/>
      </rPr>
      <t xml:space="preserve">   เงินงบประมาณ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  <charset val="222"/>
      </rPr>
      <t xml:space="preserve">   เงินนอกงบประมาณ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  <charset val="222"/>
      </rPr>
      <t xml:space="preserve">   เงินบริจาค/เงินช่วยเหลือ 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  <charset val="222"/>
      </rPr>
      <t xml:space="preserve">    อื่น ๆ ............................................................</t>
    </r>
  </si>
  <si>
    <r>
      <t xml:space="preserve">วิธีการได้มา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 ประเภทเชิญชวนทั่วไป   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 คัดเลือก    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 เฉพาะเจาะจง       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รับบริจาค</t>
    </r>
  </si>
  <si>
    <t>เลขสินทรัพย์ในระบบ GFMIS</t>
  </si>
  <si>
    <t>จำนวน</t>
  </si>
  <si>
    <t>ราคาต่อ</t>
  </si>
  <si>
    <t>อายุ</t>
  </si>
  <si>
    <t>อัตรา</t>
  </si>
  <si>
    <t>ค่าเสื่อมราคา</t>
  </si>
  <si>
    <t>วัน เดือน ปี</t>
  </si>
  <si>
    <t>ที่เอกสาร</t>
  </si>
  <si>
    <t>รายการ</t>
  </si>
  <si>
    <t>หน่วย</t>
  </si>
  <si>
    <t>หน่วย/ชุด/</t>
  </si>
  <si>
    <t>มูลค่ารวม</t>
  </si>
  <si>
    <t>ใช้งาน</t>
  </si>
  <si>
    <t>ค่าเสื่อม</t>
  </si>
  <si>
    <t>ประจำปี</t>
  </si>
  <si>
    <t>สะสม</t>
  </si>
  <si>
    <t>มูลค่าสุทธิ</t>
  </si>
  <si>
    <t>หมายเหตุ</t>
  </si>
  <si>
    <t>กลุ่ม</t>
  </si>
  <si>
    <t>ราคา</t>
  </si>
  <si>
    <t>หลัง</t>
  </si>
  <si>
    <t>คำนวณค่าเสื่อม ระยะเวลา 1 วัน</t>
  </si>
  <si>
    <t>คำนวณค่าเสื่อม ระยะเวลา 1 ปี</t>
  </si>
  <si>
    <t>โรงเรียนบ้านขามป้อม</t>
  </si>
  <si>
    <t>โรงเรียนบ้านข้ามป้อม</t>
  </si>
  <si>
    <t>บ้านพักครู</t>
  </si>
  <si>
    <t>สปช.301/26</t>
  </si>
  <si>
    <t>บ้านพักครู-301/26</t>
  </si>
  <si>
    <t>อาคารเพื่อการพักอาศัย</t>
  </si>
  <si>
    <t>อาคารเอนกประสงค์</t>
  </si>
  <si>
    <t>อาคารเอนกประสงค์  312</t>
  </si>
  <si>
    <t>สปช.203/26</t>
  </si>
  <si>
    <t>อาคารโรงฝึกงาน</t>
  </si>
  <si>
    <t>อาคารโรงฝึกงาน  สปช.203/26</t>
  </si>
  <si>
    <t>อาคารห้องสมุด</t>
  </si>
  <si>
    <t>ส้วม</t>
  </si>
  <si>
    <t>สปช.601/26</t>
  </si>
  <si>
    <t>ส้วม สปช.601/26</t>
  </si>
  <si>
    <t>สปช.604/45</t>
  </si>
  <si>
    <t>ส้วม สปช.604/45</t>
  </si>
  <si>
    <t>ลานกีฬา</t>
  </si>
  <si>
    <t>สนามบาสเก็ตบอล</t>
  </si>
  <si>
    <t>รั้ว 150 เมตร</t>
  </si>
  <si>
    <t>รั้ว 150 เมคร</t>
  </si>
  <si>
    <t>ครุภัณฑ์สำนักงาน</t>
  </si>
  <si>
    <t xml:space="preserve"> -</t>
  </si>
  <si>
    <t>เครื่อง</t>
  </si>
  <si>
    <t>ค่าเสื่อมราคา คำนวณ 3 เดือน</t>
  </si>
  <si>
    <t>ค่าเสื่อมราคา คำนวณ 9 เดือน</t>
  </si>
  <si>
    <t xml:space="preserve"> ต.ขามป้อม อ.พระยืน จ.ขอนแก่น </t>
  </si>
  <si>
    <t>โรงเรียนบ้านขามป้อมฯ</t>
  </si>
  <si>
    <t>ครุภัณฑ์การศึกษา</t>
  </si>
  <si>
    <t>เครื่องคอมพิวเตอร์แบบพกพา</t>
  </si>
  <si>
    <t>โต๊ะเก้าอี้นักเรียนประถมศึกษา</t>
  </si>
  <si>
    <t>ชุด</t>
  </si>
  <si>
    <t>โต๊ะเก้าอี้นักเรียนมัธยมศึกษา</t>
  </si>
  <si>
    <t>ครุภัณฑ์การสอนวิทยาศาสตร์ประถม</t>
  </si>
  <si>
    <t>ครุภัณฑ์โฆษณาและเผยแพร่</t>
  </si>
  <si>
    <t>1 เครื่อง</t>
  </si>
  <si>
    <t>ค่าเสื่อมราคา คำนวณ 4 เดือน</t>
  </si>
  <si>
    <t>โทรทัศน์สี</t>
  </si>
  <si>
    <t>นิว</t>
  </si>
  <si>
    <t>หจก.นิยมพรการค่า</t>
  </si>
  <si>
    <t>043-239068</t>
  </si>
  <si>
    <t>คำนวณค่าเสื่อม ระยะเวลา 3 เดือน</t>
  </si>
  <si>
    <t>หจก.วีรวัฒน์คอนสตรัคชั้น(2015)</t>
  </si>
  <si>
    <t>หจก.สัว รัตน์ จิตร  ก่อสร้าง</t>
  </si>
  <si>
    <t>413  หมู่  7 ต.นาข่า  อ.มัญจาคีรี  จ.ขอนแก่น</t>
  </si>
  <si>
    <t>080-1945463</t>
  </si>
  <si>
    <t>คำนวณค่าเสื่อม ระยะเวลา 3  เดือน</t>
  </si>
  <si>
    <t>ร้านช่างเย็น</t>
  </si>
  <si>
    <t>081-7997274</t>
  </si>
  <si>
    <t>145/5 หมู่ 5 ต.บ้านโต้น อ.พระยืน จ. ขอนแก่น</t>
  </si>
  <si>
    <t>คำนวณค่าเสื่อม ระยะเวลา 4 เดือน</t>
  </si>
  <si>
    <t>ลานกีฬาเอนกประสงค์</t>
  </si>
  <si>
    <t>สิ่งก่อสร้างที่ใช้คอนกรีตเสริมเหล็ก หรือโครงเหล็กเป็นส่วนประกอบ</t>
  </si>
  <si>
    <t xml:space="preserve">เครื่องถ่ายเอกสาร </t>
  </si>
  <si>
    <t xml:space="preserve">12/57หมู่ 6 ต.ในเมือง อ.เมือง จ. ขอนแก่น </t>
  </si>
  <si>
    <t>ห้องเก็บของโรงเรียนบ้านขามป้อม</t>
  </si>
  <si>
    <t>บ.ขอนแก่นคลังนานาธรรม</t>
  </si>
  <si>
    <t>สัญญาชื้อ4/54</t>
  </si>
  <si>
    <t xml:space="preserve">ky0cera </t>
  </si>
  <si>
    <t>ค่าเสื่อมราคา คำนวณ 1 เดือน</t>
  </si>
  <si>
    <t>ห้องธุรการของโรงเรียนบ้านขามป้อม</t>
  </si>
  <si>
    <t>สัญญาชื้อ1/59</t>
  </si>
  <si>
    <t>บ. ริกโก้(ประเทดไทย)จำกัด</t>
  </si>
  <si>
    <t>314  ถ.ออนนุช  แขวง ประเวศ เขต ประเวศ  กทม.</t>
  </si>
  <si>
    <t>ค่าเสื่อมราคา คำนวณ 10 เดือน</t>
  </si>
  <si>
    <t>mp c2004</t>
  </si>
  <si>
    <t>248 หมู่ 7 ต.ขัวเรียง อ.ชุมแพ จ.ขอนแก่น</t>
  </si>
  <si>
    <t>หจก.แก่นศิลป์ภูเวียง</t>
  </si>
  <si>
    <t>525 ม.4 ต.ภูเวียง  อ.ภูเวียง จ.ขอนแก่น</t>
  </si>
  <si>
    <t>คำนวณค่าเสื่อม ระยะเวลา 9 เดือน</t>
  </si>
  <si>
    <t>ถนนคอนกรีต</t>
  </si>
  <si>
    <t>ก.6 ม. ย.130 ม. หนา 0.12ม</t>
  </si>
  <si>
    <t>หจก.ภูตะวันการโยธา</t>
  </si>
  <si>
    <t>144 ถ.รื่นรมย์ ต.ในเมื่อง อ.เมือง จ.ขอนแก่น</t>
  </si>
  <si>
    <t>086-630133</t>
  </si>
  <si>
    <t>คำนวณค่าเสื่อม ระยะเวลา 1 เดือน</t>
  </si>
  <si>
    <t>เครื่องปรับอากาศ</t>
  </si>
  <si>
    <t>Haier 24000 btu/hr</t>
  </si>
  <si>
    <t>ห้องประชุมของโรงเรียนบ้านขามป้อม</t>
  </si>
  <si>
    <t>สมพงษ์แอร์</t>
  </si>
  <si>
    <t>081 0593920</t>
  </si>
  <si>
    <t>3/1 หมู่ 17 ต. พระยืน อ.พระ.ยืน จ.ขอนแก่น</t>
  </si>
  <si>
    <t>ค่าเสื่อมราคา คำนวณ 8 เดือน</t>
  </si>
  <si>
    <t>ครุภัณฑ์ต่ำกว่าเกณฑ์</t>
  </si>
  <si>
    <t>ชื้อ/63</t>
  </si>
  <si>
    <t>เครื่องพิมพ์สำเนาระบบดิจิตอล</t>
  </si>
  <si>
    <t>sp c261dnw</t>
  </si>
  <si>
    <t>บ.ไทย อินเตอร์เนชัลแนล เอ็นจิเนียริ่ง แอนด์เซอร์วิส จำกัด</t>
  </si>
  <si>
    <t>236/3 หมู่ 2 ต.เมืองเก่า อ.เมืองขอนแก่น จ.ขอนแก่น</t>
  </si>
  <si>
    <t>088-3382781</t>
  </si>
  <si>
    <t>เครือง</t>
  </si>
  <si>
    <t>ลว.7ก.พ63</t>
  </si>
  <si>
    <t>เลขที่005</t>
  </si>
  <si>
    <t>ห้องพักครูโรงเรียนบ้านขามป้อม</t>
  </si>
  <si>
    <t>ห้องธุระการโรงเรียนบ้านขามป้อม</t>
  </si>
  <si>
    <t>canon g2010</t>
  </si>
  <si>
    <t>ร้าน 24 อิ้งค์ ทู สระบุรี สำนักงานใหญ่</t>
  </si>
  <si>
    <t>323 ถ.มิตรภาพ ต.ปากเพรียว อ.เมือง จ.สระบุรี 18000</t>
  </si>
  <si>
    <t>ลว.8 ก.ค 63</t>
  </si>
  <si>
    <t>ตู้ใส่หนังสือ</t>
  </si>
  <si>
    <t>ห้องสมุดโรงเรียนบ้านขามป้อม</t>
  </si>
  <si>
    <t>104 ม.4  ต.หนองบัว อ.โกสุมพิสัย จ.มหาสารคาม 44140</t>
  </si>
  <si>
    <t>084 5119459</t>
  </si>
  <si>
    <t>ลว.29 ก.ค 63</t>
  </si>
  <si>
    <t>ครุภัณฑ์โรงงาน</t>
  </si>
  <si>
    <t>ตู้เชื้อมโลหะ</t>
  </si>
  <si>
    <t>หจก.สิรุ่งโรจน์  วัสดุก่อสร้าง</t>
  </si>
  <si>
    <t>212/1 หมู่ 17 ถ.บ้านทุ่ม- มัญจาคีรี ต.พระยืน อ.พระยืน จ.ขอนแก่น</t>
  </si>
  <si>
    <t>โรงฝึกงานโรงเรียนบ้านข้ามป้อม</t>
  </si>
  <si>
    <t>ลว.17กพ.63</t>
  </si>
  <si>
    <t>รายงานสรุปผลการตรวจสอบพัสดุ</t>
  </si>
  <si>
    <t>ณ วันที่ 30 กันยายน 2563</t>
  </si>
  <si>
    <t>ข้อมูลจากผลการตรวจนับครุภัณฑ์</t>
  </si>
  <si>
    <t>ข้อมูลจากรายงานในระบบ GFMIS</t>
  </si>
  <si>
    <t>ลำดับ</t>
  </si>
  <si>
    <t>วันที่ได้มา</t>
  </si>
  <si>
    <t>หน่วยนับ</t>
  </si>
  <si>
    <t>ราคาทุน</t>
  </si>
  <si>
    <t>ค่าเสื่อมราคา
สะสม ก.ย.63</t>
  </si>
  <si>
    <t>แหล่งที่มาของครุภัณฑ์</t>
  </si>
  <si>
    <t>สภาพการใช้งาน</t>
  </si>
  <si>
    <t>เลขที่สินทรัพย์
GFMIS</t>
  </si>
  <si>
    <t>มูลค่าการได้มา</t>
  </si>
  <si>
    <t>จัดซื้อจากเงิน
งบประมาณ</t>
  </si>
  <si>
    <t>จัดซื้อจากเงิน
นอกงบประมาณ</t>
  </si>
  <si>
    <t>อื่น ๆ
(บริจาค/รับโอน)</t>
  </si>
  <si>
    <t xml:space="preserve"> /</t>
  </si>
  <si>
    <t>ดี</t>
  </si>
  <si>
    <t>รวม</t>
  </si>
  <si>
    <t>โรงเรียนบ้านขามป้อมชานบึงโพธิ์ทอง สังกัด สำนักงานเขตพื้นที่การศึกษาประถมศึกษาขอนแก่น เขต 1</t>
  </si>
  <si>
    <t>/</t>
  </si>
  <si>
    <t xml:space="preserve">ส้วม </t>
  </si>
  <si>
    <t>สนามกีฬาสนามบาสเก็ตบอล</t>
  </si>
  <si>
    <t>สนาม</t>
  </si>
  <si>
    <t>สนามกีฬาลานกีฬาเอนกประสงค์</t>
  </si>
  <si>
    <t>เมตร</t>
  </si>
  <si>
    <t>130 m</t>
  </si>
  <si>
    <t>150 m</t>
  </si>
  <si>
    <t xml:space="preserve">เครื่องถ่ายเอกสาร ระบบดิจิตอล (ขาว-ดำ) </t>
  </si>
  <si>
    <t>ชำรุด</t>
  </si>
  <si>
    <t>รอจำหน่าย</t>
  </si>
  <si>
    <t>เครื่องถ่ายเอกสาร ระบบดิจิตอล (ขาว-ดำ-สี)mp c2004</t>
  </si>
  <si>
    <t>รอซ้อม</t>
  </si>
  <si>
    <t>โทรทัศน์สีสำหรับห้องเรียนคอมพิวเตอร์พกพา(แท็บเล็ต)</t>
  </si>
  <si>
    <t>โทรทัศน์สีหรับห้องเรียนคอมพิวเตอร์พกพา(แท็บเล็ต)</t>
  </si>
  <si>
    <t>บ.สุพรีม ดิสทิบิวชั่น(ไทยแลนด์)จำกัด</t>
  </si>
  <si>
    <t>029661784ต่อ103</t>
  </si>
  <si>
    <t>เลขที่ 3/66 หมู่ 6 ช.สกุกลชา ถ.ประดิษฐ์มนูธรรม แขวน ลาดพร้าว กทม.10230</t>
  </si>
  <si>
    <t>เครื่องคอมผิวเตอร์เครื่อนที่โทรทัศน์สีจอแบน(lED)</t>
  </si>
  <si>
    <t>50 นิ้ว</t>
  </si>
  <si>
    <t>บ.นวตกรรม เอ็ดดูเคชั่น  จำกัด</t>
  </si>
  <si>
    <t xml:space="preserve"> 51/9 ถ.รามอินทร์ทรา แขวน คันนายาว เขต คันนายาว กทม.</t>
  </si>
  <si>
    <t>1/57</t>
  </si>
  <si>
    <t>ค่าเสื่อมราคา คำนวณ  เดือน</t>
  </si>
  <si>
    <t>เก้าอี้พลาสติก</t>
  </si>
  <si>
    <t>เก้าอี้ทอง</t>
  </si>
  <si>
    <t>085 9284499</t>
  </si>
  <si>
    <t>231/269 ม.24  ต.ศิลา อ.เมืองขอนแก่น จ.ขอนแก่น 40000</t>
  </si>
  <si>
    <t>หจก.บิ๊กโฮม 2561</t>
  </si>
  <si>
    <t>ลว.17มิ.ย 63</t>
  </si>
  <si>
    <t>ตัว</t>
  </si>
  <si>
    <t>ครุภัณฑ์งานบ้านงานครัว</t>
  </si>
  <si>
    <t>โรงอาหารโรงเรียนบ้านขามป้อม</t>
  </si>
  <si>
    <t>อ่างซิงค์</t>
  </si>
  <si>
    <t>1 หลุม</t>
  </si>
  <si>
    <t>อ่างซิงค์  1 หลุม</t>
  </si>
  <si>
    <t>1 หลุมต่อข้าง</t>
  </si>
  <si>
    <t>อ่างซิงค์  1 หลุม ต่อข้าง</t>
  </si>
  <si>
    <t>ประ ถม</t>
  </si>
  <si>
    <t>เจริญผลฮาร์ทเนสสตีลซูรินทร์</t>
  </si>
  <si>
    <t xml:space="preserve">23  หมู่ 8 ถนนปัทมานนท์  ตำบลแกใหญ่  อำเภอเมืองสุรินทร์  จังหวัดสุรินทร์  32000 </t>
  </si>
  <si>
    <t>โต๊ เก้าอี้นักเรียนประถมศึกษา</t>
  </si>
  <si>
    <t>โต๊ะทำงานครู</t>
  </si>
  <si>
    <t>ลงชื่อ ................................................................. (ประธานกรรมการ)</t>
  </si>
  <si>
    <t xml:space="preserve">       ( ..............................................................)</t>
  </si>
  <si>
    <t>ลงชื่อ ................................................................. (กรรมการ)</t>
  </si>
  <si>
    <t>บ. ขอนแก่น คลังนานาธรรม จำกัด</t>
  </si>
  <si>
    <t>12/57 ม.6  ต.ในเมือง อ.เมืองขอนแก่น จ.ขอนแก่น 40000</t>
  </si>
  <si>
    <t>ลว.5 ก.ย 54</t>
  </si>
  <si>
    <t>12. 50</t>
  </si>
  <si>
    <t>โต๊ะประชุม</t>
  </si>
  <si>
    <t xml:space="preserve">20  ที่นั่ง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</si>
</sst>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d/m/bbbb"/>
    <numFmt numFmtId="188" formatCode="[$-107041E]d\ mmm\ yy;@"/>
    <numFmt numFmtId="189" formatCode="[$-101041E]d\ mmm\ yy;@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6"/>
      <name val="TH SarabunPSK"/>
      <family val="2"/>
      <charset val="222"/>
    </font>
    <font>
      <sz val="16"/>
      <name val="Wingdings 2"/>
      <family val="1"/>
      <charset val="2"/>
    </font>
    <font>
      <sz val="10"/>
      <name val="TH SarabunPSK"/>
      <family val="2"/>
    </font>
    <font>
      <b/>
      <sz val="19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4" fillId="0" borderId="0" xfId="2" applyFont="1" applyFill="1" applyAlignment="1"/>
    <xf numFmtId="0" fontId="6" fillId="0" borderId="1" xfId="2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49" fontId="6" fillId="0" borderId="1" xfId="2" applyNumberFormat="1" applyFont="1" applyFill="1" applyBorder="1" applyAlignment="1"/>
    <xf numFmtId="0" fontId="4" fillId="0" borderId="1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187" fontId="4" fillId="0" borderId="3" xfId="2" applyNumberFormat="1" applyFont="1" applyFill="1" applyBorder="1" applyAlignment="1">
      <alignment horizontal="center"/>
    </xf>
    <xf numFmtId="0" fontId="4" fillId="0" borderId="4" xfId="2" applyFont="1" applyFill="1" applyBorder="1"/>
    <xf numFmtId="0" fontId="4" fillId="0" borderId="5" xfId="2" applyFont="1" applyFill="1" applyBorder="1"/>
    <xf numFmtId="43" fontId="4" fillId="0" borderId="5" xfId="1" applyFont="1" applyFill="1" applyBorder="1"/>
    <xf numFmtId="43" fontId="4" fillId="0" borderId="4" xfId="1" applyFont="1" applyFill="1" applyBorder="1"/>
    <xf numFmtId="9" fontId="4" fillId="0" borderId="4" xfId="2" applyNumberFormat="1" applyFont="1" applyFill="1" applyBorder="1" applyAlignment="1">
      <alignment horizontal="center"/>
    </xf>
    <xf numFmtId="43" fontId="4" fillId="0" borderId="5" xfId="1" applyNumberFormat="1" applyFont="1" applyFill="1" applyBorder="1"/>
    <xf numFmtId="43" fontId="4" fillId="0" borderId="5" xfId="2" applyNumberFormat="1" applyFont="1" applyFill="1" applyBorder="1"/>
    <xf numFmtId="187" fontId="4" fillId="0" borderId="6" xfId="2" applyNumberFormat="1" applyFont="1" applyFill="1" applyBorder="1" applyAlignment="1">
      <alignment horizontal="center"/>
    </xf>
    <xf numFmtId="0" fontId="4" fillId="0" borderId="7" xfId="2" applyFont="1" applyFill="1" applyBorder="1"/>
    <xf numFmtId="0" fontId="4" fillId="0" borderId="0" xfId="2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10" fontId="4" fillId="0" borderId="7" xfId="2" applyNumberFormat="1" applyFont="1" applyFill="1" applyBorder="1"/>
    <xf numFmtId="43" fontId="4" fillId="0" borderId="0" xfId="2" applyNumberFormat="1" applyFont="1" applyFill="1" applyBorder="1"/>
    <xf numFmtId="43" fontId="4" fillId="0" borderId="7" xfId="2" applyNumberFormat="1" applyFont="1" applyFill="1" applyBorder="1"/>
    <xf numFmtId="43" fontId="4" fillId="0" borderId="6" xfId="1" applyFont="1" applyFill="1" applyBorder="1"/>
    <xf numFmtId="0" fontId="4" fillId="0" borderId="8" xfId="2" applyFont="1" applyFill="1" applyBorder="1"/>
    <xf numFmtId="43" fontId="4" fillId="0" borderId="8" xfId="1" applyFont="1" applyFill="1" applyBorder="1"/>
    <xf numFmtId="43" fontId="4" fillId="0" borderId="8" xfId="2" applyNumberFormat="1" applyFont="1" applyFill="1" applyBorder="1"/>
    <xf numFmtId="187" fontId="4" fillId="0" borderId="7" xfId="2" applyNumberFormat="1" applyFont="1" applyFill="1" applyBorder="1" applyAlignment="1">
      <alignment horizontal="center"/>
    </xf>
    <xf numFmtId="187" fontId="4" fillId="0" borderId="9" xfId="2" applyNumberFormat="1" applyFont="1" applyFill="1" applyBorder="1" applyAlignment="1">
      <alignment horizontal="center"/>
    </xf>
    <xf numFmtId="187" fontId="4" fillId="0" borderId="8" xfId="2" applyNumberFormat="1" applyFont="1" applyFill="1" applyBorder="1" applyAlignment="1">
      <alignment horizontal="center"/>
    </xf>
    <xf numFmtId="43" fontId="4" fillId="0" borderId="1" xfId="1" applyFont="1" applyFill="1" applyBorder="1"/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87" fontId="4" fillId="0" borderId="0" xfId="2" applyNumberFormat="1" applyFont="1" applyFill="1" applyBorder="1" applyAlignment="1">
      <alignment horizontal="center"/>
    </xf>
    <xf numFmtId="187" fontId="4" fillId="0" borderId="5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6" fillId="0" borderId="1" xfId="2" applyFont="1" applyFill="1" applyBorder="1"/>
    <xf numFmtId="0" fontId="4" fillId="0" borderId="8" xfId="2" applyFont="1" applyFill="1" applyBorder="1" applyAlignment="1">
      <alignment horizontal="center"/>
    </xf>
    <xf numFmtId="188" fontId="4" fillId="0" borderId="6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0" fontId="4" fillId="0" borderId="6" xfId="2" applyFont="1" applyFill="1" applyBorder="1"/>
    <xf numFmtId="0" fontId="4" fillId="0" borderId="10" xfId="2" applyFont="1" applyFill="1" applyBorder="1"/>
    <xf numFmtId="0" fontId="4" fillId="0" borderId="1" xfId="2" applyFont="1" applyFill="1" applyBorder="1"/>
    <xf numFmtId="0" fontId="10" fillId="0" borderId="0" xfId="2" applyFont="1" applyFill="1"/>
    <xf numFmtId="189" fontId="4" fillId="0" borderId="6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43" fontId="4" fillId="0" borderId="10" xfId="1" applyFont="1" applyFill="1" applyBorder="1"/>
    <xf numFmtId="187" fontId="4" fillId="0" borderId="10" xfId="2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2" applyFont="1" applyFill="1" applyBorder="1"/>
    <xf numFmtId="0" fontId="6" fillId="0" borderId="2" xfId="2" applyFont="1" applyFill="1" applyBorder="1" applyAlignment="1">
      <alignment horizontal="center" shrinkToFit="1"/>
    </xf>
    <xf numFmtId="0" fontId="4" fillId="0" borderId="5" xfId="2" applyFont="1" applyFill="1" applyBorder="1" applyAlignment="1">
      <alignment horizontal="center" vertical="center"/>
    </xf>
    <xf numFmtId="189" fontId="4" fillId="0" borderId="10" xfId="2" applyNumberFormat="1" applyFont="1" applyFill="1" applyBorder="1" applyAlignment="1">
      <alignment horizontal="center"/>
    </xf>
    <xf numFmtId="17" fontId="4" fillId="0" borderId="4" xfId="2" applyNumberFormat="1" applyFont="1" applyFill="1" applyBorder="1"/>
    <xf numFmtId="17" fontId="4" fillId="0" borderId="7" xfId="2" applyNumberFormat="1" applyFont="1" applyFill="1" applyBorder="1"/>
    <xf numFmtId="0" fontId="4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/>
    </xf>
    <xf numFmtId="43" fontId="4" fillId="0" borderId="5" xfId="1" applyFont="1" applyFill="1" applyBorder="1" applyAlignment="1">
      <alignment shrinkToFit="1"/>
    </xf>
    <xf numFmtId="49" fontId="6" fillId="0" borderId="1" xfId="2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3" fillId="2" borderId="15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/>
    </xf>
    <xf numFmtId="0" fontId="15" fillId="0" borderId="5" xfId="2" applyFont="1" applyFill="1" applyBorder="1" applyAlignment="1">
      <alignment vertical="top"/>
    </xf>
    <xf numFmtId="188" fontId="15" fillId="0" borderId="3" xfId="2" applyNumberFormat="1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3" fontId="15" fillId="0" borderId="5" xfId="1" applyFont="1" applyFill="1" applyBorder="1" applyAlignment="1">
      <alignment vertical="top"/>
    </xf>
    <xf numFmtId="43" fontId="14" fillId="0" borderId="15" xfId="0" applyNumberFormat="1" applyFont="1" applyBorder="1" applyAlignment="1">
      <alignment vertical="top"/>
    </xf>
    <xf numFmtId="0" fontId="14" fillId="0" borderId="16" xfId="0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3" fontId="14" fillId="0" borderId="15" xfId="1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43" fontId="14" fillId="0" borderId="19" xfId="0" applyNumberFormat="1" applyFont="1" applyBorder="1" applyAlignment="1">
      <alignment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43" fontId="14" fillId="0" borderId="19" xfId="1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14" fillId="0" borderId="2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3" fontId="14" fillId="0" borderId="4" xfId="0" applyNumberFormat="1" applyFont="1" applyBorder="1" applyAlignment="1">
      <alignment vertical="top"/>
    </xf>
    <xf numFmtId="0" fontId="14" fillId="0" borderId="23" xfId="0" applyFont="1" applyBorder="1" applyAlignment="1">
      <alignment horizontal="center" vertical="top"/>
    </xf>
    <xf numFmtId="49" fontId="14" fillId="0" borderId="24" xfId="0" applyNumberFormat="1" applyFont="1" applyBorder="1" applyAlignment="1">
      <alignment horizontal="center" vertical="top"/>
    </xf>
    <xf numFmtId="43" fontId="14" fillId="0" borderId="4" xfId="1" applyFont="1" applyBorder="1" applyAlignment="1">
      <alignment vertical="top"/>
    </xf>
    <xf numFmtId="0" fontId="14" fillId="0" borderId="2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5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2" fontId="14" fillId="0" borderId="15" xfId="1" applyNumberFormat="1" applyFont="1" applyBorder="1" applyAlignment="1">
      <alignment horizontal="center" vertical="top"/>
    </xf>
    <xf numFmtId="2" fontId="14" fillId="0" borderId="4" xfId="1" applyNumberFormat="1" applyFont="1" applyBorder="1" applyAlignment="1">
      <alignment horizontal="center" vertical="top"/>
    </xf>
    <xf numFmtId="0" fontId="17" fillId="0" borderId="15" xfId="0" applyFont="1" applyBorder="1" applyAlignment="1">
      <alignment vertical="top"/>
    </xf>
    <xf numFmtId="188" fontId="4" fillId="0" borderId="15" xfId="2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0" fontId="4" fillId="0" borderId="15" xfId="2" applyFont="1" applyFill="1" applyBorder="1"/>
    <xf numFmtId="0" fontId="4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 shrinkToFit="1"/>
    </xf>
    <xf numFmtId="0" fontId="16" fillId="0" borderId="1" xfId="2" applyFont="1" applyFill="1" applyBorder="1" applyAlignment="1">
      <alignment horizontal="left" shrinkToFit="1"/>
    </xf>
    <xf numFmtId="0" fontId="6" fillId="0" borderId="1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2" fillId="0" borderId="25" xfId="0" applyFont="1" applyBorder="1" applyAlignment="1">
      <alignment vertical="top"/>
    </xf>
    <xf numFmtId="0" fontId="5" fillId="0" borderId="1" xfId="2" applyFont="1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137585</xdr:colOff>
      <xdr:row>6</xdr:row>
      <xdr:rowOff>74084</xdr:rowOff>
    </xdr:from>
    <xdr:to>
      <xdr:col>1</xdr:col>
      <xdr:colOff>275168</xdr:colOff>
      <xdr:row>6</xdr:row>
      <xdr:rowOff>211667</xdr:rowOff>
    </xdr:to>
    <xdr:cxnSp macro="">
      <xdr:nvCxnSpPr>
        <xdr:cNvPr id="14" name="ตัวเชื่อมต่อตรง 13"/>
        <xdr:cNvCxnSpPr/>
      </xdr:nvCxnSpPr>
      <xdr:spPr>
        <a:xfrm flipV="1">
          <a:off x="947210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7</xdr:row>
      <xdr:rowOff>84664</xdr:rowOff>
    </xdr:from>
    <xdr:to>
      <xdr:col>1</xdr:col>
      <xdr:colOff>253996</xdr:colOff>
      <xdr:row>7</xdr:row>
      <xdr:rowOff>222247</xdr:rowOff>
    </xdr:to>
    <xdr:cxnSp macro="">
      <xdr:nvCxnSpPr>
        <xdr:cNvPr id="15" name="ตัวเชื่อมต่อตรง 14"/>
        <xdr:cNvCxnSpPr/>
      </xdr:nvCxnSpPr>
      <xdr:spPr>
        <a:xfrm flipV="1">
          <a:off x="926038" y="195156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49</xdr:row>
      <xdr:rowOff>74084</xdr:rowOff>
    </xdr:from>
    <xdr:to>
      <xdr:col>1</xdr:col>
      <xdr:colOff>275168</xdr:colOff>
      <xdr:row>49</xdr:row>
      <xdr:rowOff>211667</xdr:rowOff>
    </xdr:to>
    <xdr:cxnSp macro="">
      <xdr:nvCxnSpPr>
        <xdr:cNvPr id="6" name="ตัวเชื่อมต่อตรง 5"/>
        <xdr:cNvCxnSpPr/>
      </xdr:nvCxnSpPr>
      <xdr:spPr>
        <a:xfrm flipV="1">
          <a:off x="1113898" y="1645709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50</xdr:row>
      <xdr:rowOff>84664</xdr:rowOff>
    </xdr:from>
    <xdr:to>
      <xdr:col>1</xdr:col>
      <xdr:colOff>253996</xdr:colOff>
      <xdr:row>50</xdr:row>
      <xdr:rowOff>222247</xdr:rowOff>
    </xdr:to>
    <xdr:cxnSp macro="">
      <xdr:nvCxnSpPr>
        <xdr:cNvPr id="7" name="ตัวเชื่อมต่อตรง 6"/>
        <xdr:cNvCxnSpPr/>
      </xdr:nvCxnSpPr>
      <xdr:spPr>
        <a:xfrm flipV="1">
          <a:off x="1092726" y="191822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91</xdr:row>
      <xdr:rowOff>74084</xdr:rowOff>
    </xdr:from>
    <xdr:to>
      <xdr:col>1</xdr:col>
      <xdr:colOff>275168</xdr:colOff>
      <xdr:row>91</xdr:row>
      <xdr:rowOff>211667</xdr:rowOff>
    </xdr:to>
    <xdr:cxnSp macro="">
      <xdr:nvCxnSpPr>
        <xdr:cNvPr id="8" name="ตัวเชื่อมต่อตรง 7"/>
        <xdr:cNvCxnSpPr/>
      </xdr:nvCxnSpPr>
      <xdr:spPr>
        <a:xfrm flipV="1">
          <a:off x="1113898" y="1645709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92</xdr:row>
      <xdr:rowOff>84664</xdr:rowOff>
    </xdr:from>
    <xdr:to>
      <xdr:col>1</xdr:col>
      <xdr:colOff>253996</xdr:colOff>
      <xdr:row>92</xdr:row>
      <xdr:rowOff>222247</xdr:rowOff>
    </xdr:to>
    <xdr:cxnSp macro="">
      <xdr:nvCxnSpPr>
        <xdr:cNvPr id="9" name="ตัวเชื่อมต่อตรง 8"/>
        <xdr:cNvCxnSpPr/>
      </xdr:nvCxnSpPr>
      <xdr:spPr>
        <a:xfrm flipV="1">
          <a:off x="1092726" y="191822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91</xdr:row>
      <xdr:rowOff>74084</xdr:rowOff>
    </xdr:from>
    <xdr:to>
      <xdr:col>1</xdr:col>
      <xdr:colOff>275168</xdr:colOff>
      <xdr:row>91</xdr:row>
      <xdr:rowOff>211667</xdr:rowOff>
    </xdr:to>
    <xdr:cxnSp macro="">
      <xdr:nvCxnSpPr>
        <xdr:cNvPr id="10" name="ตัวเชื่อมต่อตรง 9"/>
        <xdr:cNvCxnSpPr/>
      </xdr:nvCxnSpPr>
      <xdr:spPr>
        <a:xfrm flipV="1">
          <a:off x="1113898" y="1645709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92</xdr:row>
      <xdr:rowOff>84664</xdr:rowOff>
    </xdr:from>
    <xdr:to>
      <xdr:col>1</xdr:col>
      <xdr:colOff>253996</xdr:colOff>
      <xdr:row>92</xdr:row>
      <xdr:rowOff>222247</xdr:rowOff>
    </xdr:to>
    <xdr:cxnSp macro="">
      <xdr:nvCxnSpPr>
        <xdr:cNvPr id="11" name="ตัวเชื่อมต่อตรง 10"/>
        <xdr:cNvCxnSpPr/>
      </xdr:nvCxnSpPr>
      <xdr:spPr>
        <a:xfrm flipV="1">
          <a:off x="1092726" y="191822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135</xdr:row>
      <xdr:rowOff>74084</xdr:rowOff>
    </xdr:from>
    <xdr:to>
      <xdr:col>1</xdr:col>
      <xdr:colOff>275168</xdr:colOff>
      <xdr:row>135</xdr:row>
      <xdr:rowOff>211667</xdr:rowOff>
    </xdr:to>
    <xdr:cxnSp macro="">
      <xdr:nvCxnSpPr>
        <xdr:cNvPr id="18" name="ตัวเชื่อมต่อตรง 17"/>
        <xdr:cNvCxnSpPr/>
      </xdr:nvCxnSpPr>
      <xdr:spPr>
        <a:xfrm flipV="1">
          <a:off x="1113898" y="2349367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136</xdr:row>
      <xdr:rowOff>84664</xdr:rowOff>
    </xdr:from>
    <xdr:to>
      <xdr:col>1</xdr:col>
      <xdr:colOff>253996</xdr:colOff>
      <xdr:row>136</xdr:row>
      <xdr:rowOff>222247</xdr:rowOff>
    </xdr:to>
    <xdr:cxnSp macro="">
      <xdr:nvCxnSpPr>
        <xdr:cNvPr id="19" name="ตัวเชื่อมต่อตรง 18"/>
        <xdr:cNvCxnSpPr/>
      </xdr:nvCxnSpPr>
      <xdr:spPr>
        <a:xfrm flipV="1">
          <a:off x="1092726" y="23766195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135</xdr:row>
      <xdr:rowOff>74084</xdr:rowOff>
    </xdr:from>
    <xdr:to>
      <xdr:col>1</xdr:col>
      <xdr:colOff>275168</xdr:colOff>
      <xdr:row>135</xdr:row>
      <xdr:rowOff>211667</xdr:rowOff>
    </xdr:to>
    <xdr:cxnSp macro="">
      <xdr:nvCxnSpPr>
        <xdr:cNvPr id="20" name="ตัวเชื่อมต่อตรง 19"/>
        <xdr:cNvCxnSpPr/>
      </xdr:nvCxnSpPr>
      <xdr:spPr>
        <a:xfrm flipV="1">
          <a:off x="1113898" y="2349367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136</xdr:row>
      <xdr:rowOff>84664</xdr:rowOff>
    </xdr:from>
    <xdr:to>
      <xdr:col>1</xdr:col>
      <xdr:colOff>253996</xdr:colOff>
      <xdr:row>136</xdr:row>
      <xdr:rowOff>222247</xdr:rowOff>
    </xdr:to>
    <xdr:cxnSp macro="">
      <xdr:nvCxnSpPr>
        <xdr:cNvPr id="21" name="ตัวเชื่อมต่อตรง 20"/>
        <xdr:cNvCxnSpPr/>
      </xdr:nvCxnSpPr>
      <xdr:spPr>
        <a:xfrm flipV="1">
          <a:off x="1092726" y="23766195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177</xdr:row>
      <xdr:rowOff>74084</xdr:rowOff>
    </xdr:from>
    <xdr:to>
      <xdr:col>1</xdr:col>
      <xdr:colOff>275168</xdr:colOff>
      <xdr:row>177</xdr:row>
      <xdr:rowOff>211667</xdr:rowOff>
    </xdr:to>
    <xdr:cxnSp macro="">
      <xdr:nvCxnSpPr>
        <xdr:cNvPr id="22" name="ตัวเชื่อมต่อตรง 21"/>
        <xdr:cNvCxnSpPr/>
      </xdr:nvCxnSpPr>
      <xdr:spPr>
        <a:xfrm flipV="1">
          <a:off x="1113898" y="3468555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178</xdr:row>
      <xdr:rowOff>84664</xdr:rowOff>
    </xdr:from>
    <xdr:to>
      <xdr:col>1</xdr:col>
      <xdr:colOff>253996</xdr:colOff>
      <xdr:row>178</xdr:row>
      <xdr:rowOff>222247</xdr:rowOff>
    </xdr:to>
    <xdr:cxnSp macro="">
      <xdr:nvCxnSpPr>
        <xdr:cNvPr id="23" name="ตัวเชื่อมต่อตรง 22"/>
        <xdr:cNvCxnSpPr/>
      </xdr:nvCxnSpPr>
      <xdr:spPr>
        <a:xfrm flipV="1">
          <a:off x="1092726" y="34958070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137585</xdr:colOff>
      <xdr:row>177</xdr:row>
      <xdr:rowOff>74084</xdr:rowOff>
    </xdr:from>
    <xdr:to>
      <xdr:col>1</xdr:col>
      <xdr:colOff>275168</xdr:colOff>
      <xdr:row>177</xdr:row>
      <xdr:rowOff>211667</xdr:rowOff>
    </xdr:to>
    <xdr:cxnSp macro="">
      <xdr:nvCxnSpPr>
        <xdr:cNvPr id="24" name="ตัวเชื่อมต่อตรง 23"/>
        <xdr:cNvCxnSpPr/>
      </xdr:nvCxnSpPr>
      <xdr:spPr>
        <a:xfrm flipV="1">
          <a:off x="1113898" y="3468555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116413</xdr:colOff>
      <xdr:row>178</xdr:row>
      <xdr:rowOff>84664</xdr:rowOff>
    </xdr:from>
    <xdr:to>
      <xdr:col>1</xdr:col>
      <xdr:colOff>253996</xdr:colOff>
      <xdr:row>178</xdr:row>
      <xdr:rowOff>222247</xdr:rowOff>
    </xdr:to>
    <xdr:cxnSp macro="">
      <xdr:nvCxnSpPr>
        <xdr:cNvPr id="25" name="ตัวเชื่อมต่อตรง 24"/>
        <xdr:cNvCxnSpPr/>
      </xdr:nvCxnSpPr>
      <xdr:spPr>
        <a:xfrm flipV="1">
          <a:off x="1092726" y="34958070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780523</xdr:colOff>
      <xdr:row>219</xdr:row>
      <xdr:rowOff>85990</xdr:rowOff>
    </xdr:from>
    <xdr:to>
      <xdr:col>2</xdr:col>
      <xdr:colOff>918106</xdr:colOff>
      <xdr:row>219</xdr:row>
      <xdr:rowOff>223573</xdr:rowOff>
    </xdr:to>
    <xdr:cxnSp macro="">
      <xdr:nvCxnSpPr>
        <xdr:cNvPr id="28" name="ตัวเชื่อมต่อตรง 27"/>
        <xdr:cNvCxnSpPr/>
      </xdr:nvCxnSpPr>
      <xdr:spPr>
        <a:xfrm flipV="1">
          <a:off x="2447398" y="56366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175945</xdr:colOff>
      <xdr:row>219</xdr:row>
      <xdr:rowOff>84663</xdr:rowOff>
    </xdr:from>
    <xdr:to>
      <xdr:col>5</xdr:col>
      <xdr:colOff>313528</xdr:colOff>
      <xdr:row>219</xdr:row>
      <xdr:rowOff>222246</xdr:rowOff>
    </xdr:to>
    <xdr:cxnSp macro="">
      <xdr:nvCxnSpPr>
        <xdr:cNvPr id="29" name="ตัวเชื่อมต่อตรง 28"/>
        <xdr:cNvCxnSpPr/>
      </xdr:nvCxnSpPr>
      <xdr:spPr>
        <a:xfrm flipV="1">
          <a:off x="6081445" y="563655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780523</xdr:colOff>
      <xdr:row>260</xdr:row>
      <xdr:rowOff>85990</xdr:rowOff>
    </xdr:from>
    <xdr:to>
      <xdr:col>2</xdr:col>
      <xdr:colOff>918106</xdr:colOff>
      <xdr:row>260</xdr:row>
      <xdr:rowOff>223573</xdr:rowOff>
    </xdr:to>
    <xdr:cxnSp macro="">
      <xdr:nvCxnSpPr>
        <xdr:cNvPr id="30" name="ตัวเชื่อมต่อตรง 29"/>
        <xdr:cNvCxnSpPr/>
      </xdr:nvCxnSpPr>
      <xdr:spPr>
        <a:xfrm flipV="1">
          <a:off x="2452936" y="57147385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175945</xdr:colOff>
      <xdr:row>260</xdr:row>
      <xdr:rowOff>84663</xdr:rowOff>
    </xdr:from>
    <xdr:to>
      <xdr:col>5</xdr:col>
      <xdr:colOff>313528</xdr:colOff>
      <xdr:row>260</xdr:row>
      <xdr:rowOff>222246</xdr:rowOff>
    </xdr:to>
    <xdr:cxnSp macro="">
      <xdr:nvCxnSpPr>
        <xdr:cNvPr id="31" name="ตัวเชื่อมต่อตรง 30"/>
        <xdr:cNvCxnSpPr/>
      </xdr:nvCxnSpPr>
      <xdr:spPr>
        <a:xfrm flipV="1">
          <a:off x="6079230" y="571460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302</xdr:row>
      <xdr:rowOff>41688</xdr:rowOff>
    </xdr:from>
    <xdr:to>
      <xdr:col>1</xdr:col>
      <xdr:colOff>209268</xdr:colOff>
      <xdr:row>302</xdr:row>
      <xdr:rowOff>179271</xdr:rowOff>
    </xdr:to>
    <xdr:cxnSp macro="">
      <xdr:nvCxnSpPr>
        <xdr:cNvPr id="32" name="ตัวเชื่อมต่อตรง 31"/>
        <xdr:cNvCxnSpPr/>
      </xdr:nvCxnSpPr>
      <xdr:spPr>
        <a:xfrm flipV="1">
          <a:off x="1057412" y="7898843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301</xdr:row>
      <xdr:rowOff>41688</xdr:rowOff>
    </xdr:from>
    <xdr:to>
      <xdr:col>1</xdr:col>
      <xdr:colOff>164967</xdr:colOff>
      <xdr:row>301</xdr:row>
      <xdr:rowOff>179271</xdr:rowOff>
    </xdr:to>
    <xdr:cxnSp macro="">
      <xdr:nvCxnSpPr>
        <xdr:cNvPr id="34" name="ตัวเชื่อมต่อตรง 33"/>
        <xdr:cNvCxnSpPr/>
      </xdr:nvCxnSpPr>
      <xdr:spPr>
        <a:xfrm flipV="1">
          <a:off x="1013111" y="7872261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149214</xdr:colOff>
      <xdr:row>342</xdr:row>
      <xdr:rowOff>41688</xdr:rowOff>
    </xdr:from>
    <xdr:to>
      <xdr:col>5</xdr:col>
      <xdr:colOff>286797</xdr:colOff>
      <xdr:row>342</xdr:row>
      <xdr:rowOff>179271</xdr:rowOff>
    </xdr:to>
    <xdr:cxnSp macro="">
      <xdr:nvCxnSpPr>
        <xdr:cNvPr id="38" name="ตัวเชื่อมต่อตรง 37"/>
        <xdr:cNvCxnSpPr/>
      </xdr:nvCxnSpPr>
      <xdr:spPr>
        <a:xfrm flipV="1">
          <a:off x="6052499" y="8953238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459332</xdr:colOff>
      <xdr:row>342</xdr:row>
      <xdr:rowOff>30612</xdr:rowOff>
    </xdr:from>
    <xdr:to>
      <xdr:col>3</xdr:col>
      <xdr:colOff>596915</xdr:colOff>
      <xdr:row>342</xdr:row>
      <xdr:rowOff>168195</xdr:rowOff>
    </xdr:to>
    <xdr:cxnSp macro="">
      <xdr:nvCxnSpPr>
        <xdr:cNvPr id="39" name="ตัวเชื่อมต่อตรง 38"/>
        <xdr:cNvCxnSpPr/>
      </xdr:nvCxnSpPr>
      <xdr:spPr>
        <a:xfrm flipV="1">
          <a:off x="4103198" y="89521310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385</xdr:row>
      <xdr:rowOff>41688</xdr:rowOff>
    </xdr:from>
    <xdr:to>
      <xdr:col>1</xdr:col>
      <xdr:colOff>209268</xdr:colOff>
      <xdr:row>385</xdr:row>
      <xdr:rowOff>179271</xdr:rowOff>
    </xdr:to>
    <xdr:cxnSp macro="">
      <xdr:nvCxnSpPr>
        <xdr:cNvPr id="40" name="ตัวเชื่อมต่อตรง 39"/>
        <xdr:cNvCxnSpPr/>
      </xdr:nvCxnSpPr>
      <xdr:spPr>
        <a:xfrm flipV="1">
          <a:off x="1057412" y="7898843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384</xdr:row>
      <xdr:rowOff>41688</xdr:rowOff>
    </xdr:from>
    <xdr:to>
      <xdr:col>1</xdr:col>
      <xdr:colOff>164967</xdr:colOff>
      <xdr:row>384</xdr:row>
      <xdr:rowOff>179271</xdr:rowOff>
    </xdr:to>
    <xdr:cxnSp macro="">
      <xdr:nvCxnSpPr>
        <xdr:cNvPr id="41" name="ตัวเชื่อมต่อตรง 40"/>
        <xdr:cNvCxnSpPr/>
      </xdr:nvCxnSpPr>
      <xdr:spPr>
        <a:xfrm flipV="1">
          <a:off x="1013111" y="7872261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385</xdr:row>
      <xdr:rowOff>41688</xdr:rowOff>
    </xdr:from>
    <xdr:to>
      <xdr:col>1</xdr:col>
      <xdr:colOff>209268</xdr:colOff>
      <xdr:row>385</xdr:row>
      <xdr:rowOff>179271</xdr:rowOff>
    </xdr:to>
    <xdr:cxnSp macro="">
      <xdr:nvCxnSpPr>
        <xdr:cNvPr id="42" name="ตัวเชื่อมต่อตรง 41"/>
        <xdr:cNvCxnSpPr/>
      </xdr:nvCxnSpPr>
      <xdr:spPr>
        <a:xfrm flipV="1">
          <a:off x="1057412" y="7898843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384</xdr:row>
      <xdr:rowOff>41688</xdr:rowOff>
    </xdr:from>
    <xdr:to>
      <xdr:col>1</xdr:col>
      <xdr:colOff>164967</xdr:colOff>
      <xdr:row>384</xdr:row>
      <xdr:rowOff>179271</xdr:rowOff>
    </xdr:to>
    <xdr:cxnSp macro="">
      <xdr:nvCxnSpPr>
        <xdr:cNvPr id="43" name="ตัวเชื่อมต่อตรง 42"/>
        <xdr:cNvCxnSpPr/>
      </xdr:nvCxnSpPr>
      <xdr:spPr>
        <a:xfrm flipV="1">
          <a:off x="1013111" y="7872261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426</xdr:row>
      <xdr:rowOff>41688</xdr:rowOff>
    </xdr:from>
    <xdr:to>
      <xdr:col>1</xdr:col>
      <xdr:colOff>209268</xdr:colOff>
      <xdr:row>426</xdr:row>
      <xdr:rowOff>179271</xdr:rowOff>
    </xdr:to>
    <xdr:cxnSp macro="">
      <xdr:nvCxnSpPr>
        <xdr:cNvPr id="44" name="ตัวเชื่อมต่อตรง 43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425</xdr:row>
      <xdr:rowOff>41688</xdr:rowOff>
    </xdr:from>
    <xdr:to>
      <xdr:col>1</xdr:col>
      <xdr:colOff>164967</xdr:colOff>
      <xdr:row>425</xdr:row>
      <xdr:rowOff>179271</xdr:rowOff>
    </xdr:to>
    <xdr:cxnSp macro="">
      <xdr:nvCxnSpPr>
        <xdr:cNvPr id="45" name="ตัวเชื่อมต่อตรง 44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426</xdr:row>
      <xdr:rowOff>41688</xdr:rowOff>
    </xdr:from>
    <xdr:to>
      <xdr:col>1</xdr:col>
      <xdr:colOff>209268</xdr:colOff>
      <xdr:row>426</xdr:row>
      <xdr:rowOff>179271</xdr:rowOff>
    </xdr:to>
    <xdr:cxnSp macro="">
      <xdr:nvCxnSpPr>
        <xdr:cNvPr id="46" name="ตัวเชื่อมต่อตรง 45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425</xdr:row>
      <xdr:rowOff>41688</xdr:rowOff>
    </xdr:from>
    <xdr:to>
      <xdr:col>1</xdr:col>
      <xdr:colOff>164967</xdr:colOff>
      <xdr:row>425</xdr:row>
      <xdr:rowOff>179271</xdr:rowOff>
    </xdr:to>
    <xdr:cxnSp macro="">
      <xdr:nvCxnSpPr>
        <xdr:cNvPr id="47" name="ตัวเชื่อมต่อตรง 46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426</xdr:row>
      <xdr:rowOff>41688</xdr:rowOff>
    </xdr:from>
    <xdr:to>
      <xdr:col>1</xdr:col>
      <xdr:colOff>209268</xdr:colOff>
      <xdr:row>426</xdr:row>
      <xdr:rowOff>179271</xdr:rowOff>
    </xdr:to>
    <xdr:cxnSp macro="">
      <xdr:nvCxnSpPr>
        <xdr:cNvPr id="48" name="ตัวเชื่อมต่อตรง 47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425</xdr:row>
      <xdr:rowOff>41688</xdr:rowOff>
    </xdr:from>
    <xdr:to>
      <xdr:col>1</xdr:col>
      <xdr:colOff>164967</xdr:colOff>
      <xdr:row>425</xdr:row>
      <xdr:rowOff>179271</xdr:rowOff>
    </xdr:to>
    <xdr:cxnSp macro="">
      <xdr:nvCxnSpPr>
        <xdr:cNvPr id="49" name="ตัวเชื่อมต่อตรง 48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426</xdr:row>
      <xdr:rowOff>41688</xdr:rowOff>
    </xdr:from>
    <xdr:to>
      <xdr:col>1</xdr:col>
      <xdr:colOff>209268</xdr:colOff>
      <xdr:row>426</xdr:row>
      <xdr:rowOff>179271</xdr:rowOff>
    </xdr:to>
    <xdr:cxnSp macro="">
      <xdr:nvCxnSpPr>
        <xdr:cNvPr id="50" name="ตัวเชื่อมต่อตรง 49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425</xdr:row>
      <xdr:rowOff>41688</xdr:rowOff>
    </xdr:from>
    <xdr:to>
      <xdr:col>1</xdr:col>
      <xdr:colOff>164967</xdr:colOff>
      <xdr:row>425</xdr:row>
      <xdr:rowOff>179271</xdr:rowOff>
    </xdr:to>
    <xdr:cxnSp macro="">
      <xdr:nvCxnSpPr>
        <xdr:cNvPr id="51" name="ตัวเชื่อมต่อตรง 50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468</xdr:row>
      <xdr:rowOff>41688</xdr:rowOff>
    </xdr:from>
    <xdr:to>
      <xdr:col>1</xdr:col>
      <xdr:colOff>209268</xdr:colOff>
      <xdr:row>468</xdr:row>
      <xdr:rowOff>179271</xdr:rowOff>
    </xdr:to>
    <xdr:cxnSp macro="">
      <xdr:nvCxnSpPr>
        <xdr:cNvPr id="52" name="ตัวเชื่อมต่อตรง 51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467</xdr:row>
      <xdr:rowOff>41688</xdr:rowOff>
    </xdr:from>
    <xdr:to>
      <xdr:col>1</xdr:col>
      <xdr:colOff>164967</xdr:colOff>
      <xdr:row>467</xdr:row>
      <xdr:rowOff>179271</xdr:rowOff>
    </xdr:to>
    <xdr:cxnSp macro="">
      <xdr:nvCxnSpPr>
        <xdr:cNvPr id="53" name="ตัวเชื่อมต่อตรง 52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468</xdr:row>
      <xdr:rowOff>41688</xdr:rowOff>
    </xdr:from>
    <xdr:to>
      <xdr:col>1</xdr:col>
      <xdr:colOff>209268</xdr:colOff>
      <xdr:row>468</xdr:row>
      <xdr:rowOff>179271</xdr:rowOff>
    </xdr:to>
    <xdr:cxnSp macro="">
      <xdr:nvCxnSpPr>
        <xdr:cNvPr id="54" name="ตัวเชื่อมต่อตรง 53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467</xdr:row>
      <xdr:rowOff>41688</xdr:rowOff>
    </xdr:from>
    <xdr:to>
      <xdr:col>1</xdr:col>
      <xdr:colOff>164967</xdr:colOff>
      <xdr:row>467</xdr:row>
      <xdr:rowOff>179271</xdr:rowOff>
    </xdr:to>
    <xdr:cxnSp macro="">
      <xdr:nvCxnSpPr>
        <xdr:cNvPr id="55" name="ตัวเชื่อมต่อตรง 54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468</xdr:row>
      <xdr:rowOff>41688</xdr:rowOff>
    </xdr:from>
    <xdr:to>
      <xdr:col>1</xdr:col>
      <xdr:colOff>209268</xdr:colOff>
      <xdr:row>468</xdr:row>
      <xdr:rowOff>179271</xdr:rowOff>
    </xdr:to>
    <xdr:cxnSp macro="">
      <xdr:nvCxnSpPr>
        <xdr:cNvPr id="56" name="ตัวเชื่อมต่อตรง 55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467</xdr:row>
      <xdr:rowOff>41688</xdr:rowOff>
    </xdr:from>
    <xdr:to>
      <xdr:col>1</xdr:col>
      <xdr:colOff>164967</xdr:colOff>
      <xdr:row>467</xdr:row>
      <xdr:rowOff>179271</xdr:rowOff>
    </xdr:to>
    <xdr:cxnSp macro="">
      <xdr:nvCxnSpPr>
        <xdr:cNvPr id="57" name="ตัวเชื่อมต่อตรง 56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468</xdr:row>
      <xdr:rowOff>41688</xdr:rowOff>
    </xdr:from>
    <xdr:to>
      <xdr:col>1</xdr:col>
      <xdr:colOff>209268</xdr:colOff>
      <xdr:row>468</xdr:row>
      <xdr:rowOff>179271</xdr:rowOff>
    </xdr:to>
    <xdr:cxnSp macro="">
      <xdr:nvCxnSpPr>
        <xdr:cNvPr id="58" name="ตัวเชื่อมต่อตรง 57"/>
        <xdr:cNvCxnSpPr/>
      </xdr:nvCxnSpPr>
      <xdr:spPr>
        <a:xfrm flipV="1">
          <a:off x="1057412" y="100785176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467</xdr:row>
      <xdr:rowOff>41688</xdr:rowOff>
    </xdr:from>
    <xdr:to>
      <xdr:col>1</xdr:col>
      <xdr:colOff>164967</xdr:colOff>
      <xdr:row>467</xdr:row>
      <xdr:rowOff>179271</xdr:rowOff>
    </xdr:to>
    <xdr:cxnSp macro="">
      <xdr:nvCxnSpPr>
        <xdr:cNvPr id="59" name="ตัวเชื่อมต่อตรง 58"/>
        <xdr:cNvCxnSpPr/>
      </xdr:nvCxnSpPr>
      <xdr:spPr>
        <a:xfrm flipV="1">
          <a:off x="1013111" y="100519362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60" name="ตัวเชื่อมต่อตรง 59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61" name="ตัวเชื่อมต่อตรง 60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62" name="ตัวเชื่อมต่อตรง 61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63" name="ตัวเชื่อมต่อตรง 62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64" name="ตัวเชื่อมต่อตรง 63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65" name="ตัวเชื่อมต่อตรง 64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66" name="ตัวเชื่อมต่อตรง 65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67" name="ตัวเชื่อมต่อตรง 66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68" name="ตัวเชื่อมต่อตรง 67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69" name="ตัวเชื่อมต่อตรง 68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70" name="ตัวเชื่อมต่อตรง 69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71" name="ตัวเชื่อมต่อตรง 70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72" name="ตัวเชื่อมต่อตรง 71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73" name="ตัวเชื่อมต่อตรง 72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500</xdr:row>
      <xdr:rowOff>41688</xdr:rowOff>
    </xdr:from>
    <xdr:to>
      <xdr:col>1</xdr:col>
      <xdr:colOff>209268</xdr:colOff>
      <xdr:row>500</xdr:row>
      <xdr:rowOff>179271</xdr:rowOff>
    </xdr:to>
    <xdr:cxnSp macro="">
      <xdr:nvCxnSpPr>
        <xdr:cNvPr id="74" name="ตัวเชื่อมต่อตรง 73"/>
        <xdr:cNvCxnSpPr/>
      </xdr:nvCxnSpPr>
      <xdr:spPr>
        <a:xfrm flipV="1">
          <a:off x="1057412" y="12258192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499</xdr:row>
      <xdr:rowOff>41688</xdr:rowOff>
    </xdr:from>
    <xdr:to>
      <xdr:col>1</xdr:col>
      <xdr:colOff>164967</xdr:colOff>
      <xdr:row>499</xdr:row>
      <xdr:rowOff>179271</xdr:rowOff>
    </xdr:to>
    <xdr:cxnSp macro="">
      <xdr:nvCxnSpPr>
        <xdr:cNvPr id="75" name="ตัวเชื่อมต่อตรง 74"/>
        <xdr:cNvCxnSpPr/>
      </xdr:nvCxnSpPr>
      <xdr:spPr>
        <a:xfrm flipV="1">
          <a:off x="1013111" y="122316107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76" name="ตัวเชื่อมต่อตรง 75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77" name="ตัวเชื่อมต่อตรง 76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78" name="ตัวเชื่อมต่อตรง 77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79" name="ตัวเชื่อมต่อตรง 78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80" name="ตัวเชื่อมต่อตรง 79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81" name="ตัวเชื่อมต่อตรง 80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82" name="ตัวเชื่อมต่อตรง 81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83" name="ตัวเชื่อมต่อตรง 82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84" name="ตัวเชื่อมต่อตรง 83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85" name="ตัวเชื่อมต่อตรง 84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86" name="ตัวเชื่อมต่อตรง 85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87" name="ตัวเชื่อมต่อตรง 86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88" name="ตัวเชื่อมต่อตรง 87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89" name="ตัวเชื่อมต่อตรง 88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90" name="ตัวเชื่อมต่อตรง 89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91" name="ตัวเชื่อมต่อตรง 90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92" name="ตัวเชื่อมต่อตรง 91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93" name="ตัวเชื่อมต่อตรง 92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94" name="ตัวเชื่อมต่อตรง 93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95" name="ตัวเชื่อมต่อตรง 94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96" name="ตัวเชื่อมต่อตรง 95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97" name="ตัวเชื่อมต่อตรง 96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98" name="ตัวเชื่อมต่อตรง 97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99" name="ตัวเชื่อมต่อตรง 98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100" name="ตัวเชื่อมต่อตรง 99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101" name="ตัวเชื่อมต่อตรง 100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102" name="ตัวเชื่อมต่อตรง 101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103" name="ตัวเชื่อมต่อตรง 102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104" name="ตัวเชื่อมต่อตรง 103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105" name="ตัวเชื่อมต่อตรง 104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532</xdr:row>
      <xdr:rowOff>41688</xdr:rowOff>
    </xdr:from>
    <xdr:to>
      <xdr:col>1</xdr:col>
      <xdr:colOff>209268</xdr:colOff>
      <xdr:row>532</xdr:row>
      <xdr:rowOff>179271</xdr:rowOff>
    </xdr:to>
    <xdr:cxnSp macro="">
      <xdr:nvCxnSpPr>
        <xdr:cNvPr id="106" name="ตัวเชื่อมต่อตรง 105"/>
        <xdr:cNvCxnSpPr/>
      </xdr:nvCxnSpPr>
      <xdr:spPr>
        <a:xfrm flipV="1">
          <a:off x="1057412" y="130910758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531</xdr:row>
      <xdr:rowOff>41688</xdr:rowOff>
    </xdr:from>
    <xdr:to>
      <xdr:col>1</xdr:col>
      <xdr:colOff>164967</xdr:colOff>
      <xdr:row>531</xdr:row>
      <xdr:rowOff>179271</xdr:rowOff>
    </xdr:to>
    <xdr:cxnSp macro="">
      <xdr:nvCxnSpPr>
        <xdr:cNvPr id="107" name="ตัวเชื่อมต่อตรง 106"/>
        <xdr:cNvCxnSpPr/>
      </xdr:nvCxnSpPr>
      <xdr:spPr>
        <a:xfrm flipV="1">
          <a:off x="1013111" y="13064494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08" name="ตัวเชื่อมต่อตรง 107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09" name="ตัวเชื่อมต่อตรง 108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10" name="ตัวเชื่อมต่อตรง 109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11" name="ตัวเชื่อมต่อตรง 110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12" name="ตัวเชื่อมต่อตรง 111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13" name="ตัวเชื่อมต่อตรง 112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14" name="ตัวเชื่อมต่อตรง 113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15" name="ตัวเชื่อมต่อตรง 114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16" name="ตัวเชื่อมต่อตรง 115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17" name="ตัวเชื่อมต่อตรง 116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18" name="ตัวเชื่อมต่อตรง 117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19" name="ตัวเชื่อมต่อตรง 118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20" name="ตัวเชื่อมต่อตรง 119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21" name="ตัวเชื่อมต่อตรง 120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22" name="ตัวเชื่อมต่อตรง 121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23" name="ตัวเชื่อมต่อตรง 122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24" name="ตัวเชื่อมต่อตรง 123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25" name="ตัวเชื่อมต่อตรง 124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26" name="ตัวเชื่อมต่อตรง 125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27" name="ตัวเชื่อมต่อตรง 126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28" name="ตัวเชื่อมต่อตรง 127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29" name="ตัวเชื่อมต่อตรง 128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30" name="ตัวเชื่อมต่อตรง 129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31" name="ตัวเชื่อมต่อตรง 130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32" name="ตัวเชื่อมต่อตรง 131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33" name="ตัวเชื่อมต่อตรง 132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34" name="ตัวเชื่อมต่อตรง 133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35" name="ตัวเชื่อมต่อตรง 134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36" name="ตัวเชื่อมต่อตรง 135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37" name="ตัวเชื่อมต่อตรง 136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71685</xdr:colOff>
      <xdr:row>565</xdr:row>
      <xdr:rowOff>41688</xdr:rowOff>
    </xdr:from>
    <xdr:to>
      <xdr:col>1</xdr:col>
      <xdr:colOff>209268</xdr:colOff>
      <xdr:row>565</xdr:row>
      <xdr:rowOff>179271</xdr:rowOff>
    </xdr:to>
    <xdr:cxnSp macro="">
      <xdr:nvCxnSpPr>
        <xdr:cNvPr id="138" name="ตัวเชื่อมต่อตรง 137"/>
        <xdr:cNvCxnSpPr/>
      </xdr:nvCxnSpPr>
      <xdr:spPr>
        <a:xfrm flipV="1">
          <a:off x="1052760" y="1397829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</xdr:colOff>
      <xdr:row>564</xdr:row>
      <xdr:rowOff>41688</xdr:rowOff>
    </xdr:from>
    <xdr:to>
      <xdr:col>1</xdr:col>
      <xdr:colOff>164967</xdr:colOff>
      <xdr:row>564</xdr:row>
      <xdr:rowOff>179271</xdr:rowOff>
    </xdr:to>
    <xdr:cxnSp macro="">
      <xdr:nvCxnSpPr>
        <xdr:cNvPr id="139" name="ตัวเชื่อมต่อตรง 138"/>
        <xdr:cNvCxnSpPr/>
      </xdr:nvCxnSpPr>
      <xdr:spPr>
        <a:xfrm flipV="1">
          <a:off x="1008459" y="139516263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243415</xdr:colOff>
      <xdr:row>6</xdr:row>
      <xdr:rowOff>74084</xdr:rowOff>
    </xdr:from>
    <xdr:to>
      <xdr:col>1</xdr:col>
      <xdr:colOff>380998</xdr:colOff>
      <xdr:row>6</xdr:row>
      <xdr:rowOff>211667</xdr:rowOff>
    </xdr:to>
    <xdr:cxnSp macro="">
      <xdr:nvCxnSpPr>
        <xdr:cNvPr id="10" name="ตัวเชื่อมต่อตรง 9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296</xdr:row>
      <xdr:rowOff>74084</xdr:rowOff>
    </xdr:from>
    <xdr:to>
      <xdr:col>1</xdr:col>
      <xdr:colOff>380998</xdr:colOff>
      <xdr:row>296</xdr:row>
      <xdr:rowOff>211667</xdr:rowOff>
    </xdr:to>
    <xdr:cxnSp macro="">
      <xdr:nvCxnSpPr>
        <xdr:cNvPr id="44" name="ตัวเชื่อมต่อตรง 43"/>
        <xdr:cNvCxnSpPr/>
      </xdr:nvCxnSpPr>
      <xdr:spPr>
        <a:xfrm flipV="1">
          <a:off x="967315" y="728069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297</xdr:row>
      <xdr:rowOff>74084</xdr:rowOff>
    </xdr:from>
    <xdr:to>
      <xdr:col>3</xdr:col>
      <xdr:colOff>52916</xdr:colOff>
      <xdr:row>297</xdr:row>
      <xdr:rowOff>211667</xdr:rowOff>
    </xdr:to>
    <xdr:cxnSp macro="">
      <xdr:nvCxnSpPr>
        <xdr:cNvPr id="45" name="ตัวเชื่อมต่อตรง 44"/>
        <xdr:cNvCxnSpPr/>
      </xdr:nvCxnSpPr>
      <xdr:spPr>
        <a:xfrm flipV="1">
          <a:off x="3942292" y="730736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6</xdr:row>
      <xdr:rowOff>74084</xdr:rowOff>
    </xdr:from>
    <xdr:to>
      <xdr:col>1</xdr:col>
      <xdr:colOff>380998</xdr:colOff>
      <xdr:row>6</xdr:row>
      <xdr:rowOff>211667</xdr:rowOff>
    </xdr:to>
    <xdr:cxnSp macro="">
      <xdr:nvCxnSpPr>
        <xdr:cNvPr id="46" name="ตัวเชื่อมต่อตรง 45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246592</xdr:colOff>
      <xdr:row>7</xdr:row>
      <xdr:rowOff>26459</xdr:rowOff>
    </xdr:from>
    <xdr:to>
      <xdr:col>1</xdr:col>
      <xdr:colOff>386291</xdr:colOff>
      <xdr:row>7</xdr:row>
      <xdr:rowOff>164042</xdr:rowOff>
    </xdr:to>
    <xdr:cxnSp macro="">
      <xdr:nvCxnSpPr>
        <xdr:cNvPr id="47" name="ตัวเชื่อมต่อตรง 46"/>
        <xdr:cNvCxnSpPr/>
      </xdr:nvCxnSpPr>
      <xdr:spPr>
        <a:xfrm flipV="1">
          <a:off x="970492" y="189335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35</xdr:row>
      <xdr:rowOff>74084</xdr:rowOff>
    </xdr:from>
    <xdr:to>
      <xdr:col>1</xdr:col>
      <xdr:colOff>380998</xdr:colOff>
      <xdr:row>35</xdr:row>
      <xdr:rowOff>211667</xdr:rowOff>
    </xdr:to>
    <xdr:cxnSp macro="">
      <xdr:nvCxnSpPr>
        <xdr:cNvPr id="48" name="ตัวเชื่อมต่อตรง 47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35</xdr:row>
      <xdr:rowOff>74084</xdr:rowOff>
    </xdr:from>
    <xdr:to>
      <xdr:col>1</xdr:col>
      <xdr:colOff>380998</xdr:colOff>
      <xdr:row>35</xdr:row>
      <xdr:rowOff>211667</xdr:rowOff>
    </xdr:to>
    <xdr:cxnSp macro="">
      <xdr:nvCxnSpPr>
        <xdr:cNvPr id="49" name="ตัวเชื่อมต่อตรง 48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246592</xdr:colOff>
      <xdr:row>36</xdr:row>
      <xdr:rowOff>26459</xdr:rowOff>
    </xdr:from>
    <xdr:to>
      <xdr:col>1</xdr:col>
      <xdr:colOff>386291</xdr:colOff>
      <xdr:row>36</xdr:row>
      <xdr:rowOff>164042</xdr:rowOff>
    </xdr:to>
    <xdr:cxnSp macro="">
      <xdr:nvCxnSpPr>
        <xdr:cNvPr id="50" name="ตัวเชื่อมต่อตรง 49"/>
        <xdr:cNvCxnSpPr/>
      </xdr:nvCxnSpPr>
      <xdr:spPr>
        <a:xfrm flipV="1">
          <a:off x="970492" y="189335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63</xdr:row>
      <xdr:rowOff>74084</xdr:rowOff>
    </xdr:from>
    <xdr:to>
      <xdr:col>1</xdr:col>
      <xdr:colOff>380998</xdr:colOff>
      <xdr:row>63</xdr:row>
      <xdr:rowOff>211667</xdr:rowOff>
    </xdr:to>
    <xdr:cxnSp macro="">
      <xdr:nvCxnSpPr>
        <xdr:cNvPr id="51" name="ตัวเชื่อมต่อตรง 50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63</xdr:row>
      <xdr:rowOff>74084</xdr:rowOff>
    </xdr:from>
    <xdr:to>
      <xdr:col>1</xdr:col>
      <xdr:colOff>380998</xdr:colOff>
      <xdr:row>63</xdr:row>
      <xdr:rowOff>211667</xdr:rowOff>
    </xdr:to>
    <xdr:cxnSp macro="">
      <xdr:nvCxnSpPr>
        <xdr:cNvPr id="52" name="ตัวเชื่อมต่อตรง 51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141817</xdr:colOff>
      <xdr:row>64</xdr:row>
      <xdr:rowOff>45509</xdr:rowOff>
    </xdr:from>
    <xdr:to>
      <xdr:col>3</xdr:col>
      <xdr:colOff>281516</xdr:colOff>
      <xdr:row>64</xdr:row>
      <xdr:rowOff>183092</xdr:rowOff>
    </xdr:to>
    <xdr:cxnSp macro="">
      <xdr:nvCxnSpPr>
        <xdr:cNvPr id="53" name="ตัวเชื่อมต่อตรง 52"/>
        <xdr:cNvCxnSpPr/>
      </xdr:nvCxnSpPr>
      <xdr:spPr>
        <a:xfrm flipV="1">
          <a:off x="4170892" y="1663805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91</xdr:row>
      <xdr:rowOff>74084</xdr:rowOff>
    </xdr:from>
    <xdr:to>
      <xdr:col>1</xdr:col>
      <xdr:colOff>380998</xdr:colOff>
      <xdr:row>91</xdr:row>
      <xdr:rowOff>211667</xdr:rowOff>
    </xdr:to>
    <xdr:cxnSp macro="">
      <xdr:nvCxnSpPr>
        <xdr:cNvPr id="54" name="ตัวเชื่อมต่อตรง 53"/>
        <xdr:cNvCxnSpPr/>
      </xdr:nvCxnSpPr>
      <xdr:spPr>
        <a:xfrm flipV="1">
          <a:off x="967315" y="163999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91</xdr:row>
      <xdr:rowOff>74084</xdr:rowOff>
    </xdr:from>
    <xdr:to>
      <xdr:col>1</xdr:col>
      <xdr:colOff>380998</xdr:colOff>
      <xdr:row>91</xdr:row>
      <xdr:rowOff>211667</xdr:rowOff>
    </xdr:to>
    <xdr:cxnSp macro="">
      <xdr:nvCxnSpPr>
        <xdr:cNvPr id="55" name="ตัวเชื่อมต่อตรง 54"/>
        <xdr:cNvCxnSpPr/>
      </xdr:nvCxnSpPr>
      <xdr:spPr>
        <a:xfrm flipV="1">
          <a:off x="967315" y="163999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141817</xdr:colOff>
      <xdr:row>92</xdr:row>
      <xdr:rowOff>45509</xdr:rowOff>
    </xdr:from>
    <xdr:to>
      <xdr:col>3</xdr:col>
      <xdr:colOff>281516</xdr:colOff>
      <xdr:row>92</xdr:row>
      <xdr:rowOff>183092</xdr:rowOff>
    </xdr:to>
    <xdr:cxnSp macro="">
      <xdr:nvCxnSpPr>
        <xdr:cNvPr id="56" name="ตัวเชื่อมต่อตรง 55"/>
        <xdr:cNvCxnSpPr/>
      </xdr:nvCxnSpPr>
      <xdr:spPr>
        <a:xfrm flipV="1">
          <a:off x="4170892" y="1663805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119</xdr:row>
      <xdr:rowOff>74084</xdr:rowOff>
    </xdr:from>
    <xdr:to>
      <xdr:col>1</xdr:col>
      <xdr:colOff>380998</xdr:colOff>
      <xdr:row>119</xdr:row>
      <xdr:rowOff>211667</xdr:rowOff>
    </xdr:to>
    <xdr:cxnSp macro="">
      <xdr:nvCxnSpPr>
        <xdr:cNvPr id="57" name="ตัวเชื่อมต่อตรง 56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120</xdr:row>
      <xdr:rowOff>74084</xdr:rowOff>
    </xdr:from>
    <xdr:to>
      <xdr:col>3</xdr:col>
      <xdr:colOff>52916</xdr:colOff>
      <xdr:row>120</xdr:row>
      <xdr:rowOff>211667</xdr:rowOff>
    </xdr:to>
    <xdr:cxnSp macro="">
      <xdr:nvCxnSpPr>
        <xdr:cNvPr id="58" name="ตัวเชื่อมต่อตรง 57"/>
        <xdr:cNvCxnSpPr/>
      </xdr:nvCxnSpPr>
      <xdr:spPr>
        <a:xfrm flipV="1">
          <a:off x="3942292" y="938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147</xdr:row>
      <xdr:rowOff>74084</xdr:rowOff>
    </xdr:from>
    <xdr:to>
      <xdr:col>1</xdr:col>
      <xdr:colOff>380998</xdr:colOff>
      <xdr:row>147</xdr:row>
      <xdr:rowOff>211667</xdr:rowOff>
    </xdr:to>
    <xdr:cxnSp macro="">
      <xdr:nvCxnSpPr>
        <xdr:cNvPr id="59" name="ตัวเชื่อมต่อตรง 58"/>
        <xdr:cNvCxnSpPr/>
      </xdr:nvCxnSpPr>
      <xdr:spPr>
        <a:xfrm flipV="1">
          <a:off x="967315" y="309541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148</xdr:row>
      <xdr:rowOff>74084</xdr:rowOff>
    </xdr:from>
    <xdr:to>
      <xdr:col>3</xdr:col>
      <xdr:colOff>52916</xdr:colOff>
      <xdr:row>148</xdr:row>
      <xdr:rowOff>211667</xdr:rowOff>
    </xdr:to>
    <xdr:cxnSp macro="">
      <xdr:nvCxnSpPr>
        <xdr:cNvPr id="60" name="ตัวเชื่อมต่อตรง 59"/>
        <xdr:cNvCxnSpPr/>
      </xdr:nvCxnSpPr>
      <xdr:spPr>
        <a:xfrm flipV="1">
          <a:off x="3942292" y="312208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176</xdr:row>
      <xdr:rowOff>74084</xdr:rowOff>
    </xdr:from>
    <xdr:to>
      <xdr:col>1</xdr:col>
      <xdr:colOff>380998</xdr:colOff>
      <xdr:row>176</xdr:row>
      <xdr:rowOff>211667</xdr:rowOff>
    </xdr:to>
    <xdr:cxnSp macro="">
      <xdr:nvCxnSpPr>
        <xdr:cNvPr id="63" name="ตัวเชื่อมต่อตรง 62"/>
        <xdr:cNvCxnSpPr/>
      </xdr:nvCxnSpPr>
      <xdr:spPr>
        <a:xfrm flipV="1">
          <a:off x="967315" y="382312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177</xdr:row>
      <xdr:rowOff>74084</xdr:rowOff>
    </xdr:from>
    <xdr:to>
      <xdr:col>3</xdr:col>
      <xdr:colOff>52916</xdr:colOff>
      <xdr:row>177</xdr:row>
      <xdr:rowOff>211667</xdr:rowOff>
    </xdr:to>
    <xdr:cxnSp macro="">
      <xdr:nvCxnSpPr>
        <xdr:cNvPr id="64" name="ตัวเชื่อมต่อตรง 63"/>
        <xdr:cNvCxnSpPr/>
      </xdr:nvCxnSpPr>
      <xdr:spPr>
        <a:xfrm flipV="1">
          <a:off x="3942292" y="384979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205</xdr:row>
      <xdr:rowOff>74084</xdr:rowOff>
    </xdr:from>
    <xdr:to>
      <xdr:col>1</xdr:col>
      <xdr:colOff>380998</xdr:colOff>
      <xdr:row>205</xdr:row>
      <xdr:rowOff>211667</xdr:rowOff>
    </xdr:to>
    <xdr:cxnSp macro="">
      <xdr:nvCxnSpPr>
        <xdr:cNvPr id="67" name="ตัวเชื่อมต่อตรง 66"/>
        <xdr:cNvCxnSpPr/>
      </xdr:nvCxnSpPr>
      <xdr:spPr>
        <a:xfrm flipV="1">
          <a:off x="967315" y="456797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206</xdr:row>
      <xdr:rowOff>74084</xdr:rowOff>
    </xdr:from>
    <xdr:to>
      <xdr:col>3</xdr:col>
      <xdr:colOff>52916</xdr:colOff>
      <xdr:row>206</xdr:row>
      <xdr:rowOff>211667</xdr:rowOff>
    </xdr:to>
    <xdr:cxnSp macro="">
      <xdr:nvCxnSpPr>
        <xdr:cNvPr id="68" name="ตัวเชื่อมต่อตรง 67"/>
        <xdr:cNvCxnSpPr/>
      </xdr:nvCxnSpPr>
      <xdr:spPr>
        <a:xfrm flipV="1">
          <a:off x="3942292" y="459464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233</xdr:row>
      <xdr:rowOff>74084</xdr:rowOff>
    </xdr:from>
    <xdr:to>
      <xdr:col>1</xdr:col>
      <xdr:colOff>380998</xdr:colOff>
      <xdr:row>233</xdr:row>
      <xdr:rowOff>211667</xdr:rowOff>
    </xdr:to>
    <xdr:cxnSp macro="">
      <xdr:nvCxnSpPr>
        <xdr:cNvPr id="30" name="ตัวเชื่อมต่อตรง 29"/>
        <xdr:cNvCxnSpPr/>
      </xdr:nvCxnSpPr>
      <xdr:spPr>
        <a:xfrm flipV="1">
          <a:off x="967315" y="531283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234</xdr:row>
      <xdr:rowOff>74084</xdr:rowOff>
    </xdr:from>
    <xdr:to>
      <xdr:col>3</xdr:col>
      <xdr:colOff>52916</xdr:colOff>
      <xdr:row>234</xdr:row>
      <xdr:rowOff>211667</xdr:rowOff>
    </xdr:to>
    <xdr:cxnSp macro="">
      <xdr:nvCxnSpPr>
        <xdr:cNvPr id="31" name="ตัวเชื่อมต่อตรง 30"/>
        <xdr:cNvCxnSpPr/>
      </xdr:nvCxnSpPr>
      <xdr:spPr>
        <a:xfrm flipV="1">
          <a:off x="3942292" y="533950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262</xdr:row>
      <xdr:rowOff>74084</xdr:rowOff>
    </xdr:from>
    <xdr:to>
      <xdr:col>1</xdr:col>
      <xdr:colOff>380998</xdr:colOff>
      <xdr:row>262</xdr:row>
      <xdr:rowOff>211667</xdr:rowOff>
    </xdr:to>
    <xdr:cxnSp macro="">
      <xdr:nvCxnSpPr>
        <xdr:cNvPr id="36" name="ตัวเชื่อมต่อตรง 35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262</xdr:row>
      <xdr:rowOff>74084</xdr:rowOff>
    </xdr:from>
    <xdr:to>
      <xdr:col>1</xdr:col>
      <xdr:colOff>380998</xdr:colOff>
      <xdr:row>262</xdr:row>
      <xdr:rowOff>211667</xdr:rowOff>
    </xdr:to>
    <xdr:cxnSp macro="">
      <xdr:nvCxnSpPr>
        <xdr:cNvPr id="37" name="ตัวเชื่อมต่อตรง 36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246592</xdr:colOff>
      <xdr:row>263</xdr:row>
      <xdr:rowOff>26459</xdr:rowOff>
    </xdr:from>
    <xdr:to>
      <xdr:col>1</xdr:col>
      <xdr:colOff>386291</xdr:colOff>
      <xdr:row>263</xdr:row>
      <xdr:rowOff>164042</xdr:rowOff>
    </xdr:to>
    <xdr:cxnSp macro="">
      <xdr:nvCxnSpPr>
        <xdr:cNvPr id="61" name="ตัวเชื่อมต่อตรง 60"/>
        <xdr:cNvCxnSpPr/>
      </xdr:nvCxnSpPr>
      <xdr:spPr>
        <a:xfrm flipV="1">
          <a:off x="970492" y="189335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243415</xdr:colOff>
      <xdr:row>6</xdr:row>
      <xdr:rowOff>74084</xdr:rowOff>
    </xdr:from>
    <xdr:to>
      <xdr:col>1</xdr:col>
      <xdr:colOff>380998</xdr:colOff>
      <xdr:row>6</xdr:row>
      <xdr:rowOff>211667</xdr:rowOff>
    </xdr:to>
    <xdr:cxnSp macro="">
      <xdr:nvCxnSpPr>
        <xdr:cNvPr id="2" name="ตัวเชื่อมต่อตรง 1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294217</xdr:colOff>
      <xdr:row>7</xdr:row>
      <xdr:rowOff>45509</xdr:rowOff>
    </xdr:from>
    <xdr:to>
      <xdr:col>1</xdr:col>
      <xdr:colOff>433916</xdr:colOff>
      <xdr:row>7</xdr:row>
      <xdr:rowOff>183092</xdr:rowOff>
    </xdr:to>
    <xdr:cxnSp macro="">
      <xdr:nvCxnSpPr>
        <xdr:cNvPr id="3" name="ตัวเชื่อมต่อตรง 2"/>
        <xdr:cNvCxnSpPr/>
      </xdr:nvCxnSpPr>
      <xdr:spPr>
        <a:xfrm flipV="1">
          <a:off x="1018117" y="191240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35</xdr:row>
      <xdr:rowOff>74084</xdr:rowOff>
    </xdr:from>
    <xdr:to>
      <xdr:col>1</xdr:col>
      <xdr:colOff>380998</xdr:colOff>
      <xdr:row>35</xdr:row>
      <xdr:rowOff>211667</xdr:rowOff>
    </xdr:to>
    <xdr:cxnSp macro="">
      <xdr:nvCxnSpPr>
        <xdr:cNvPr id="4" name="ตัวเชื่อมต่อตรง 3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303742</xdr:colOff>
      <xdr:row>36</xdr:row>
      <xdr:rowOff>16934</xdr:rowOff>
    </xdr:from>
    <xdr:to>
      <xdr:col>1</xdr:col>
      <xdr:colOff>443441</xdr:colOff>
      <xdr:row>36</xdr:row>
      <xdr:rowOff>154517</xdr:rowOff>
    </xdr:to>
    <xdr:cxnSp macro="">
      <xdr:nvCxnSpPr>
        <xdr:cNvPr id="5" name="ตัวเชื่อมต่อตรง 4"/>
        <xdr:cNvCxnSpPr/>
      </xdr:nvCxnSpPr>
      <xdr:spPr>
        <a:xfrm flipV="1">
          <a:off x="1027642" y="93323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67</xdr:row>
      <xdr:rowOff>74084</xdr:rowOff>
    </xdr:from>
    <xdr:to>
      <xdr:col>1</xdr:col>
      <xdr:colOff>380998</xdr:colOff>
      <xdr:row>67</xdr:row>
      <xdr:rowOff>211667</xdr:rowOff>
    </xdr:to>
    <xdr:cxnSp macro="">
      <xdr:nvCxnSpPr>
        <xdr:cNvPr id="6" name="ตัวเชื่อมต่อตรง 5"/>
        <xdr:cNvCxnSpPr/>
      </xdr:nvCxnSpPr>
      <xdr:spPr>
        <a:xfrm flipV="1">
          <a:off x="967315" y="170857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303742</xdr:colOff>
      <xdr:row>68</xdr:row>
      <xdr:rowOff>26459</xdr:rowOff>
    </xdr:from>
    <xdr:to>
      <xdr:col>1</xdr:col>
      <xdr:colOff>443441</xdr:colOff>
      <xdr:row>68</xdr:row>
      <xdr:rowOff>164042</xdr:rowOff>
    </xdr:to>
    <xdr:cxnSp macro="">
      <xdr:nvCxnSpPr>
        <xdr:cNvPr id="7" name="ตัวเชื่อมต่อตรง 6"/>
        <xdr:cNvCxnSpPr/>
      </xdr:nvCxnSpPr>
      <xdr:spPr>
        <a:xfrm flipV="1">
          <a:off x="1027642" y="17304809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95</xdr:row>
      <xdr:rowOff>74084</xdr:rowOff>
    </xdr:from>
    <xdr:to>
      <xdr:col>1</xdr:col>
      <xdr:colOff>380998</xdr:colOff>
      <xdr:row>95</xdr:row>
      <xdr:rowOff>211667</xdr:rowOff>
    </xdr:to>
    <xdr:cxnSp macro="">
      <xdr:nvCxnSpPr>
        <xdr:cNvPr id="8" name="ตัวเชื่อมต่อตรง 7"/>
        <xdr:cNvCxnSpPr/>
      </xdr:nvCxnSpPr>
      <xdr:spPr>
        <a:xfrm flipV="1">
          <a:off x="967315" y="170857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96</xdr:row>
      <xdr:rowOff>74084</xdr:rowOff>
    </xdr:from>
    <xdr:to>
      <xdr:col>3</xdr:col>
      <xdr:colOff>52916</xdr:colOff>
      <xdr:row>96</xdr:row>
      <xdr:rowOff>211667</xdr:rowOff>
    </xdr:to>
    <xdr:cxnSp macro="">
      <xdr:nvCxnSpPr>
        <xdr:cNvPr id="9" name="ตัวเชื่อมต่อตรง 8"/>
        <xdr:cNvCxnSpPr/>
      </xdr:nvCxnSpPr>
      <xdr:spPr>
        <a:xfrm flipV="1">
          <a:off x="3942292" y="173524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120</xdr:row>
      <xdr:rowOff>74084</xdr:rowOff>
    </xdr:from>
    <xdr:to>
      <xdr:col>1</xdr:col>
      <xdr:colOff>380998</xdr:colOff>
      <xdr:row>120</xdr:row>
      <xdr:rowOff>211667</xdr:rowOff>
    </xdr:to>
    <xdr:cxnSp macro="">
      <xdr:nvCxnSpPr>
        <xdr:cNvPr id="10" name="ตัวเชื่อมต่อตรง 9"/>
        <xdr:cNvCxnSpPr/>
      </xdr:nvCxnSpPr>
      <xdr:spPr>
        <a:xfrm flipV="1">
          <a:off x="967315" y="2436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121</xdr:row>
      <xdr:rowOff>74084</xdr:rowOff>
    </xdr:from>
    <xdr:to>
      <xdr:col>3</xdr:col>
      <xdr:colOff>52916</xdr:colOff>
      <xdr:row>121</xdr:row>
      <xdr:rowOff>211667</xdr:rowOff>
    </xdr:to>
    <xdr:cxnSp macro="">
      <xdr:nvCxnSpPr>
        <xdr:cNvPr id="11" name="ตัวเชื่อมต่อตรง 10"/>
        <xdr:cNvCxnSpPr/>
      </xdr:nvCxnSpPr>
      <xdr:spPr>
        <a:xfrm flipV="1">
          <a:off x="3942292" y="2462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145</xdr:row>
      <xdr:rowOff>74084</xdr:rowOff>
    </xdr:from>
    <xdr:to>
      <xdr:col>1</xdr:col>
      <xdr:colOff>380998</xdr:colOff>
      <xdr:row>145</xdr:row>
      <xdr:rowOff>211667</xdr:rowOff>
    </xdr:to>
    <xdr:cxnSp macro="">
      <xdr:nvCxnSpPr>
        <xdr:cNvPr id="12" name="ตัวเชื่อมต่อตรง 11"/>
        <xdr:cNvCxnSpPr/>
      </xdr:nvCxnSpPr>
      <xdr:spPr>
        <a:xfrm flipV="1">
          <a:off x="967315" y="2436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146</xdr:row>
      <xdr:rowOff>74084</xdr:rowOff>
    </xdr:from>
    <xdr:to>
      <xdr:col>3</xdr:col>
      <xdr:colOff>52916</xdr:colOff>
      <xdr:row>146</xdr:row>
      <xdr:rowOff>211667</xdr:rowOff>
    </xdr:to>
    <xdr:cxnSp macro="">
      <xdr:nvCxnSpPr>
        <xdr:cNvPr id="13" name="ตัวเชื่อมต่อตรง 12"/>
        <xdr:cNvCxnSpPr/>
      </xdr:nvCxnSpPr>
      <xdr:spPr>
        <a:xfrm flipV="1">
          <a:off x="3942292" y="2462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170</xdr:row>
      <xdr:rowOff>74084</xdr:rowOff>
    </xdr:from>
    <xdr:to>
      <xdr:col>1</xdr:col>
      <xdr:colOff>380998</xdr:colOff>
      <xdr:row>170</xdr:row>
      <xdr:rowOff>211667</xdr:rowOff>
    </xdr:to>
    <xdr:cxnSp macro="">
      <xdr:nvCxnSpPr>
        <xdr:cNvPr id="14" name="ตัวเชื่อมต่อตรง 13"/>
        <xdr:cNvCxnSpPr/>
      </xdr:nvCxnSpPr>
      <xdr:spPr>
        <a:xfrm flipV="1">
          <a:off x="967315" y="2436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171</xdr:row>
      <xdr:rowOff>74084</xdr:rowOff>
    </xdr:from>
    <xdr:to>
      <xdr:col>3</xdr:col>
      <xdr:colOff>52916</xdr:colOff>
      <xdr:row>171</xdr:row>
      <xdr:rowOff>211667</xdr:rowOff>
    </xdr:to>
    <xdr:cxnSp macro="">
      <xdr:nvCxnSpPr>
        <xdr:cNvPr id="15" name="ตัวเชื่อมต่อตรง 14"/>
        <xdr:cNvCxnSpPr/>
      </xdr:nvCxnSpPr>
      <xdr:spPr>
        <a:xfrm flipV="1">
          <a:off x="3942292" y="2462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195</xdr:row>
      <xdr:rowOff>74084</xdr:rowOff>
    </xdr:from>
    <xdr:to>
      <xdr:col>1</xdr:col>
      <xdr:colOff>380998</xdr:colOff>
      <xdr:row>195</xdr:row>
      <xdr:rowOff>211667</xdr:rowOff>
    </xdr:to>
    <xdr:cxnSp macro="">
      <xdr:nvCxnSpPr>
        <xdr:cNvPr id="16" name="ตัวเชื่อมต่อตรง 15"/>
        <xdr:cNvCxnSpPr/>
      </xdr:nvCxnSpPr>
      <xdr:spPr>
        <a:xfrm flipV="1">
          <a:off x="967315" y="2436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196</xdr:row>
      <xdr:rowOff>74084</xdr:rowOff>
    </xdr:from>
    <xdr:to>
      <xdr:col>3</xdr:col>
      <xdr:colOff>52916</xdr:colOff>
      <xdr:row>196</xdr:row>
      <xdr:rowOff>211667</xdr:rowOff>
    </xdr:to>
    <xdr:cxnSp macro="">
      <xdr:nvCxnSpPr>
        <xdr:cNvPr id="17" name="ตัวเชื่อมต่อตรง 16"/>
        <xdr:cNvCxnSpPr/>
      </xdr:nvCxnSpPr>
      <xdr:spPr>
        <a:xfrm flipV="1">
          <a:off x="3942292" y="2462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220</xdr:row>
      <xdr:rowOff>74084</xdr:rowOff>
    </xdr:from>
    <xdr:to>
      <xdr:col>1</xdr:col>
      <xdr:colOff>380998</xdr:colOff>
      <xdr:row>220</xdr:row>
      <xdr:rowOff>211667</xdr:rowOff>
    </xdr:to>
    <xdr:cxnSp macro="">
      <xdr:nvCxnSpPr>
        <xdr:cNvPr id="18" name="ตัวเชื่อมต่อตรง 17"/>
        <xdr:cNvCxnSpPr/>
      </xdr:nvCxnSpPr>
      <xdr:spPr>
        <a:xfrm flipV="1">
          <a:off x="967315" y="2436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221</xdr:row>
      <xdr:rowOff>74084</xdr:rowOff>
    </xdr:from>
    <xdr:to>
      <xdr:col>3</xdr:col>
      <xdr:colOff>52916</xdr:colOff>
      <xdr:row>221</xdr:row>
      <xdr:rowOff>211667</xdr:rowOff>
    </xdr:to>
    <xdr:cxnSp macro="">
      <xdr:nvCxnSpPr>
        <xdr:cNvPr id="19" name="ตัวเชื่อมต่อตรง 18"/>
        <xdr:cNvCxnSpPr/>
      </xdr:nvCxnSpPr>
      <xdr:spPr>
        <a:xfrm flipV="1">
          <a:off x="3942292" y="2462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246</xdr:row>
      <xdr:rowOff>74084</xdr:rowOff>
    </xdr:from>
    <xdr:to>
      <xdr:col>1</xdr:col>
      <xdr:colOff>380998</xdr:colOff>
      <xdr:row>246</xdr:row>
      <xdr:rowOff>211667</xdr:rowOff>
    </xdr:to>
    <xdr:cxnSp macro="">
      <xdr:nvCxnSpPr>
        <xdr:cNvPr id="20" name="ตัวเชื่อมต่อตรง 19"/>
        <xdr:cNvCxnSpPr/>
      </xdr:nvCxnSpPr>
      <xdr:spPr>
        <a:xfrm flipV="1">
          <a:off x="967315" y="56747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247</xdr:row>
      <xdr:rowOff>74084</xdr:rowOff>
    </xdr:from>
    <xdr:to>
      <xdr:col>3</xdr:col>
      <xdr:colOff>52916</xdr:colOff>
      <xdr:row>247</xdr:row>
      <xdr:rowOff>211667</xdr:rowOff>
    </xdr:to>
    <xdr:cxnSp macro="">
      <xdr:nvCxnSpPr>
        <xdr:cNvPr id="21" name="ตัวเชื่อมต่อตรง 20"/>
        <xdr:cNvCxnSpPr/>
      </xdr:nvCxnSpPr>
      <xdr:spPr>
        <a:xfrm flipV="1">
          <a:off x="3942292" y="57014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6</xdr:row>
      <xdr:rowOff>19050</xdr:rowOff>
    </xdr:from>
    <xdr:to>
      <xdr:col>1</xdr:col>
      <xdr:colOff>473073</xdr:colOff>
      <xdr:row>6</xdr:row>
      <xdr:rowOff>156633</xdr:rowOff>
    </xdr:to>
    <xdr:cxnSp macro="">
      <xdr:nvCxnSpPr>
        <xdr:cNvPr id="4" name="ตัวเชื่อมต่อตรง 3"/>
        <xdr:cNvCxnSpPr/>
      </xdr:nvCxnSpPr>
      <xdr:spPr>
        <a:xfrm flipV="1">
          <a:off x="1057274" y="1619250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119592</xdr:colOff>
      <xdr:row>7</xdr:row>
      <xdr:rowOff>57151</xdr:rowOff>
    </xdr:from>
    <xdr:to>
      <xdr:col>3</xdr:col>
      <xdr:colOff>257175</xdr:colOff>
      <xdr:row>7</xdr:row>
      <xdr:rowOff>194734</xdr:rowOff>
    </xdr:to>
    <xdr:cxnSp macro="">
      <xdr:nvCxnSpPr>
        <xdr:cNvPr id="5" name="ตัวเชื่อมต่อตรง 4"/>
        <xdr:cNvCxnSpPr/>
      </xdr:nvCxnSpPr>
      <xdr:spPr>
        <a:xfrm flipV="1">
          <a:off x="4148667" y="192405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333374</xdr:colOff>
      <xdr:row>33</xdr:row>
      <xdr:rowOff>19050</xdr:rowOff>
    </xdr:from>
    <xdr:to>
      <xdr:col>1</xdr:col>
      <xdr:colOff>473073</xdr:colOff>
      <xdr:row>33</xdr:row>
      <xdr:rowOff>156633</xdr:rowOff>
    </xdr:to>
    <xdr:cxnSp macro="">
      <xdr:nvCxnSpPr>
        <xdr:cNvPr id="6" name="ตัวเชื่อมต่อตรง 5"/>
        <xdr:cNvCxnSpPr/>
      </xdr:nvCxnSpPr>
      <xdr:spPr>
        <a:xfrm flipV="1">
          <a:off x="1057274" y="1619250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119592</xdr:colOff>
      <xdr:row>34</xdr:row>
      <xdr:rowOff>57151</xdr:rowOff>
    </xdr:from>
    <xdr:to>
      <xdr:col>3</xdr:col>
      <xdr:colOff>257175</xdr:colOff>
      <xdr:row>34</xdr:row>
      <xdr:rowOff>194734</xdr:rowOff>
    </xdr:to>
    <xdr:cxnSp macro="">
      <xdr:nvCxnSpPr>
        <xdr:cNvPr id="7" name="ตัวเชื่อมต่อตรง 6"/>
        <xdr:cNvCxnSpPr/>
      </xdr:nvCxnSpPr>
      <xdr:spPr>
        <a:xfrm flipV="1">
          <a:off x="4148667" y="1924051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243415</xdr:colOff>
      <xdr:row>6</xdr:row>
      <xdr:rowOff>74084</xdr:rowOff>
    </xdr:from>
    <xdr:to>
      <xdr:col>1</xdr:col>
      <xdr:colOff>380998</xdr:colOff>
      <xdr:row>6</xdr:row>
      <xdr:rowOff>211667</xdr:rowOff>
    </xdr:to>
    <xdr:cxnSp macro="">
      <xdr:nvCxnSpPr>
        <xdr:cNvPr id="98" name="ตัวเชื่อมต่อตรง 97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275167</xdr:colOff>
      <xdr:row>7</xdr:row>
      <xdr:rowOff>35984</xdr:rowOff>
    </xdr:from>
    <xdr:to>
      <xdr:col>1</xdr:col>
      <xdr:colOff>414866</xdr:colOff>
      <xdr:row>7</xdr:row>
      <xdr:rowOff>173567</xdr:rowOff>
    </xdr:to>
    <xdr:cxnSp macro="">
      <xdr:nvCxnSpPr>
        <xdr:cNvPr id="99" name="ตัวเชื่อมต่อตรง 98"/>
        <xdr:cNvCxnSpPr/>
      </xdr:nvCxnSpPr>
      <xdr:spPr>
        <a:xfrm flipV="1">
          <a:off x="999067" y="19028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35</xdr:row>
      <xdr:rowOff>74084</xdr:rowOff>
    </xdr:from>
    <xdr:to>
      <xdr:col>1</xdr:col>
      <xdr:colOff>380998</xdr:colOff>
      <xdr:row>35</xdr:row>
      <xdr:rowOff>211667</xdr:rowOff>
    </xdr:to>
    <xdr:cxnSp macro="">
      <xdr:nvCxnSpPr>
        <xdr:cNvPr id="100" name="ตัวเชื่อมต่อตรง 99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36</xdr:row>
      <xdr:rowOff>74084</xdr:rowOff>
    </xdr:from>
    <xdr:to>
      <xdr:col>3</xdr:col>
      <xdr:colOff>52916</xdr:colOff>
      <xdr:row>36</xdr:row>
      <xdr:rowOff>211667</xdr:rowOff>
    </xdr:to>
    <xdr:cxnSp macro="">
      <xdr:nvCxnSpPr>
        <xdr:cNvPr id="101" name="ตัวเชื่อมต่อตรง 100"/>
        <xdr:cNvCxnSpPr/>
      </xdr:nvCxnSpPr>
      <xdr:spPr>
        <a:xfrm flipV="1">
          <a:off x="3942292" y="938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35</xdr:row>
      <xdr:rowOff>74084</xdr:rowOff>
    </xdr:from>
    <xdr:to>
      <xdr:col>1</xdr:col>
      <xdr:colOff>380998</xdr:colOff>
      <xdr:row>35</xdr:row>
      <xdr:rowOff>211667</xdr:rowOff>
    </xdr:to>
    <xdr:cxnSp macro="">
      <xdr:nvCxnSpPr>
        <xdr:cNvPr id="102" name="ตัวเชื่อมต่อตรง 101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36</xdr:row>
      <xdr:rowOff>74084</xdr:rowOff>
    </xdr:from>
    <xdr:to>
      <xdr:col>3</xdr:col>
      <xdr:colOff>52916</xdr:colOff>
      <xdr:row>36</xdr:row>
      <xdr:rowOff>211667</xdr:rowOff>
    </xdr:to>
    <xdr:cxnSp macro="">
      <xdr:nvCxnSpPr>
        <xdr:cNvPr id="103" name="ตัวเชื่อมต่อตรง 102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63</xdr:row>
      <xdr:rowOff>74084</xdr:rowOff>
    </xdr:from>
    <xdr:to>
      <xdr:col>1</xdr:col>
      <xdr:colOff>380998</xdr:colOff>
      <xdr:row>63</xdr:row>
      <xdr:rowOff>211667</xdr:rowOff>
    </xdr:to>
    <xdr:cxnSp macro="">
      <xdr:nvCxnSpPr>
        <xdr:cNvPr id="104" name="ตัวเชื่อมต่อตรง 103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64</xdr:row>
      <xdr:rowOff>74084</xdr:rowOff>
    </xdr:from>
    <xdr:to>
      <xdr:col>3</xdr:col>
      <xdr:colOff>52916</xdr:colOff>
      <xdr:row>64</xdr:row>
      <xdr:rowOff>211667</xdr:rowOff>
    </xdr:to>
    <xdr:cxnSp macro="">
      <xdr:nvCxnSpPr>
        <xdr:cNvPr id="105" name="ตัวเชื่อมต่อตรง 104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90</xdr:row>
      <xdr:rowOff>74084</xdr:rowOff>
    </xdr:from>
    <xdr:to>
      <xdr:col>1</xdr:col>
      <xdr:colOff>380998</xdr:colOff>
      <xdr:row>90</xdr:row>
      <xdr:rowOff>211667</xdr:rowOff>
    </xdr:to>
    <xdr:cxnSp macro="">
      <xdr:nvCxnSpPr>
        <xdr:cNvPr id="106" name="ตัวเชื่อมต่อตรง 105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91</xdr:row>
      <xdr:rowOff>74084</xdr:rowOff>
    </xdr:from>
    <xdr:to>
      <xdr:col>3</xdr:col>
      <xdr:colOff>52916</xdr:colOff>
      <xdr:row>91</xdr:row>
      <xdr:rowOff>211667</xdr:rowOff>
    </xdr:to>
    <xdr:cxnSp macro="">
      <xdr:nvCxnSpPr>
        <xdr:cNvPr id="107" name="ตัวเชื่อมต่อตรง 106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116</xdr:row>
      <xdr:rowOff>74084</xdr:rowOff>
    </xdr:from>
    <xdr:to>
      <xdr:col>1</xdr:col>
      <xdr:colOff>380998</xdr:colOff>
      <xdr:row>116</xdr:row>
      <xdr:rowOff>211667</xdr:rowOff>
    </xdr:to>
    <xdr:cxnSp macro="">
      <xdr:nvCxnSpPr>
        <xdr:cNvPr id="108" name="ตัวเชื่อมต่อตรง 107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117</xdr:row>
      <xdr:rowOff>74084</xdr:rowOff>
    </xdr:from>
    <xdr:to>
      <xdr:col>3</xdr:col>
      <xdr:colOff>52916</xdr:colOff>
      <xdr:row>117</xdr:row>
      <xdr:rowOff>211667</xdr:rowOff>
    </xdr:to>
    <xdr:cxnSp macro="">
      <xdr:nvCxnSpPr>
        <xdr:cNvPr id="109" name="ตัวเชื่อมต่อตรง 108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142</xdr:row>
      <xdr:rowOff>74084</xdr:rowOff>
    </xdr:from>
    <xdr:to>
      <xdr:col>1</xdr:col>
      <xdr:colOff>380998</xdr:colOff>
      <xdr:row>142</xdr:row>
      <xdr:rowOff>211667</xdr:rowOff>
    </xdr:to>
    <xdr:cxnSp macro="">
      <xdr:nvCxnSpPr>
        <xdr:cNvPr id="110" name="ตัวเชื่อมต่อตรง 109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143</xdr:row>
      <xdr:rowOff>74084</xdr:rowOff>
    </xdr:from>
    <xdr:to>
      <xdr:col>3</xdr:col>
      <xdr:colOff>52916</xdr:colOff>
      <xdr:row>143</xdr:row>
      <xdr:rowOff>211667</xdr:rowOff>
    </xdr:to>
    <xdr:cxnSp macro="">
      <xdr:nvCxnSpPr>
        <xdr:cNvPr id="111" name="ตัวเชื่อมต่อตรง 110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169</xdr:row>
      <xdr:rowOff>74084</xdr:rowOff>
    </xdr:from>
    <xdr:to>
      <xdr:col>1</xdr:col>
      <xdr:colOff>380998</xdr:colOff>
      <xdr:row>169</xdr:row>
      <xdr:rowOff>211667</xdr:rowOff>
    </xdr:to>
    <xdr:cxnSp macro="">
      <xdr:nvCxnSpPr>
        <xdr:cNvPr id="112" name="ตัวเชื่อมต่อตรง 111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170</xdr:row>
      <xdr:rowOff>74084</xdr:rowOff>
    </xdr:from>
    <xdr:to>
      <xdr:col>3</xdr:col>
      <xdr:colOff>52916</xdr:colOff>
      <xdr:row>170</xdr:row>
      <xdr:rowOff>211667</xdr:rowOff>
    </xdr:to>
    <xdr:cxnSp macro="">
      <xdr:nvCxnSpPr>
        <xdr:cNvPr id="113" name="ตัวเชื่อมต่อตรง 112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196</xdr:row>
      <xdr:rowOff>74084</xdr:rowOff>
    </xdr:from>
    <xdr:to>
      <xdr:col>1</xdr:col>
      <xdr:colOff>380998</xdr:colOff>
      <xdr:row>196</xdr:row>
      <xdr:rowOff>211667</xdr:rowOff>
    </xdr:to>
    <xdr:cxnSp macro="">
      <xdr:nvCxnSpPr>
        <xdr:cNvPr id="114" name="ตัวเชื่อมต่อตรง 113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197</xdr:row>
      <xdr:rowOff>74084</xdr:rowOff>
    </xdr:from>
    <xdr:to>
      <xdr:col>3</xdr:col>
      <xdr:colOff>52916</xdr:colOff>
      <xdr:row>197</xdr:row>
      <xdr:rowOff>211667</xdr:rowOff>
    </xdr:to>
    <xdr:cxnSp macro="">
      <xdr:nvCxnSpPr>
        <xdr:cNvPr id="115" name="ตัวเชื่อมต่อตรง 114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224</xdr:row>
      <xdr:rowOff>74084</xdr:rowOff>
    </xdr:from>
    <xdr:to>
      <xdr:col>1</xdr:col>
      <xdr:colOff>380998</xdr:colOff>
      <xdr:row>224</xdr:row>
      <xdr:rowOff>211667</xdr:rowOff>
    </xdr:to>
    <xdr:cxnSp macro="">
      <xdr:nvCxnSpPr>
        <xdr:cNvPr id="116" name="ตัวเชื่อมต่อตรง 115"/>
        <xdr:cNvCxnSpPr/>
      </xdr:nvCxnSpPr>
      <xdr:spPr>
        <a:xfrm flipV="1">
          <a:off x="967315" y="511090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225</xdr:row>
      <xdr:rowOff>74084</xdr:rowOff>
    </xdr:from>
    <xdr:to>
      <xdr:col>3</xdr:col>
      <xdr:colOff>52916</xdr:colOff>
      <xdr:row>225</xdr:row>
      <xdr:rowOff>211667</xdr:rowOff>
    </xdr:to>
    <xdr:cxnSp macro="">
      <xdr:nvCxnSpPr>
        <xdr:cNvPr id="117" name="ตัวเชื่อมต่อตรง 116"/>
        <xdr:cNvCxnSpPr/>
      </xdr:nvCxnSpPr>
      <xdr:spPr>
        <a:xfrm flipV="1">
          <a:off x="3942292" y="513757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252</xdr:row>
      <xdr:rowOff>74084</xdr:rowOff>
    </xdr:from>
    <xdr:to>
      <xdr:col>1</xdr:col>
      <xdr:colOff>380998</xdr:colOff>
      <xdr:row>252</xdr:row>
      <xdr:rowOff>211667</xdr:rowOff>
    </xdr:to>
    <xdr:cxnSp macro="">
      <xdr:nvCxnSpPr>
        <xdr:cNvPr id="118" name="ตัวเชื่อมต่อตรง 117"/>
        <xdr:cNvCxnSpPr/>
      </xdr:nvCxnSpPr>
      <xdr:spPr>
        <a:xfrm flipV="1">
          <a:off x="967315" y="511090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253</xdr:row>
      <xdr:rowOff>74084</xdr:rowOff>
    </xdr:from>
    <xdr:to>
      <xdr:col>3</xdr:col>
      <xdr:colOff>52916</xdr:colOff>
      <xdr:row>253</xdr:row>
      <xdr:rowOff>211667</xdr:rowOff>
    </xdr:to>
    <xdr:cxnSp macro="">
      <xdr:nvCxnSpPr>
        <xdr:cNvPr id="119" name="ตัวเชื่อมต่อตรง 118"/>
        <xdr:cNvCxnSpPr/>
      </xdr:nvCxnSpPr>
      <xdr:spPr>
        <a:xfrm flipV="1">
          <a:off x="3942292" y="513757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280</xdr:row>
      <xdr:rowOff>74084</xdr:rowOff>
    </xdr:from>
    <xdr:to>
      <xdr:col>1</xdr:col>
      <xdr:colOff>380998</xdr:colOff>
      <xdr:row>280</xdr:row>
      <xdr:rowOff>211667</xdr:rowOff>
    </xdr:to>
    <xdr:cxnSp macro="">
      <xdr:nvCxnSpPr>
        <xdr:cNvPr id="120" name="ตัวเชื่อมต่อตรง 119"/>
        <xdr:cNvCxnSpPr/>
      </xdr:nvCxnSpPr>
      <xdr:spPr>
        <a:xfrm flipV="1">
          <a:off x="967315" y="511090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281</xdr:row>
      <xdr:rowOff>74084</xdr:rowOff>
    </xdr:from>
    <xdr:to>
      <xdr:col>3</xdr:col>
      <xdr:colOff>52916</xdr:colOff>
      <xdr:row>281</xdr:row>
      <xdr:rowOff>211667</xdr:rowOff>
    </xdr:to>
    <xdr:cxnSp macro="">
      <xdr:nvCxnSpPr>
        <xdr:cNvPr id="121" name="ตัวเชื่อมต่อตรง 120"/>
        <xdr:cNvCxnSpPr/>
      </xdr:nvCxnSpPr>
      <xdr:spPr>
        <a:xfrm flipV="1">
          <a:off x="3942292" y="513757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307</xdr:row>
      <xdr:rowOff>74084</xdr:rowOff>
    </xdr:from>
    <xdr:to>
      <xdr:col>1</xdr:col>
      <xdr:colOff>380998</xdr:colOff>
      <xdr:row>307</xdr:row>
      <xdr:rowOff>211667</xdr:rowOff>
    </xdr:to>
    <xdr:cxnSp macro="">
      <xdr:nvCxnSpPr>
        <xdr:cNvPr id="122" name="ตัวเชื่อมต่อตรง 121"/>
        <xdr:cNvCxnSpPr/>
      </xdr:nvCxnSpPr>
      <xdr:spPr>
        <a:xfrm flipV="1">
          <a:off x="967315" y="16742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308</xdr:row>
      <xdr:rowOff>74084</xdr:rowOff>
    </xdr:from>
    <xdr:to>
      <xdr:col>3</xdr:col>
      <xdr:colOff>52916</xdr:colOff>
      <xdr:row>308</xdr:row>
      <xdr:rowOff>211667</xdr:rowOff>
    </xdr:to>
    <xdr:cxnSp macro="">
      <xdr:nvCxnSpPr>
        <xdr:cNvPr id="123" name="ตัวเชื่อมต่อตรง 122"/>
        <xdr:cNvCxnSpPr/>
      </xdr:nvCxnSpPr>
      <xdr:spPr>
        <a:xfrm flipV="1">
          <a:off x="3942292" y="19409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335</xdr:row>
      <xdr:rowOff>74084</xdr:rowOff>
    </xdr:from>
    <xdr:to>
      <xdr:col>1</xdr:col>
      <xdr:colOff>380998</xdr:colOff>
      <xdr:row>335</xdr:row>
      <xdr:rowOff>211667</xdr:rowOff>
    </xdr:to>
    <xdr:cxnSp macro="">
      <xdr:nvCxnSpPr>
        <xdr:cNvPr id="124" name="ตัวเชื่อมต่อตรง 123"/>
        <xdr:cNvCxnSpPr/>
      </xdr:nvCxnSpPr>
      <xdr:spPr>
        <a:xfrm flipV="1">
          <a:off x="967315" y="796649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336</xdr:row>
      <xdr:rowOff>74084</xdr:rowOff>
    </xdr:from>
    <xdr:to>
      <xdr:col>3</xdr:col>
      <xdr:colOff>52916</xdr:colOff>
      <xdr:row>336</xdr:row>
      <xdr:rowOff>211667</xdr:rowOff>
    </xdr:to>
    <xdr:cxnSp macro="">
      <xdr:nvCxnSpPr>
        <xdr:cNvPr id="125" name="ตัวเชื่อมต่อตรง 124"/>
        <xdr:cNvCxnSpPr/>
      </xdr:nvCxnSpPr>
      <xdr:spPr>
        <a:xfrm flipV="1">
          <a:off x="3942292" y="799316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243415</xdr:colOff>
      <xdr:row>362</xdr:row>
      <xdr:rowOff>74084</xdr:rowOff>
    </xdr:from>
    <xdr:to>
      <xdr:col>1</xdr:col>
      <xdr:colOff>380998</xdr:colOff>
      <xdr:row>362</xdr:row>
      <xdr:rowOff>211667</xdr:rowOff>
    </xdr:to>
    <xdr:cxnSp macro="">
      <xdr:nvCxnSpPr>
        <xdr:cNvPr id="30" name="ตัวเชื่อมต่อตรง 29"/>
        <xdr:cNvCxnSpPr/>
      </xdr:nvCxnSpPr>
      <xdr:spPr>
        <a:xfrm flipV="1">
          <a:off x="967315" y="8694208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363</xdr:row>
      <xdr:rowOff>74084</xdr:rowOff>
    </xdr:from>
    <xdr:to>
      <xdr:col>3</xdr:col>
      <xdr:colOff>52916</xdr:colOff>
      <xdr:row>363</xdr:row>
      <xdr:rowOff>211667</xdr:rowOff>
    </xdr:to>
    <xdr:cxnSp macro="">
      <xdr:nvCxnSpPr>
        <xdr:cNvPr id="31" name="ตัวเชื่อมต่อตรง 30"/>
        <xdr:cNvCxnSpPr/>
      </xdr:nvCxnSpPr>
      <xdr:spPr>
        <a:xfrm flipV="1">
          <a:off x="3942292" y="8720878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243415</xdr:colOff>
      <xdr:row>8</xdr:row>
      <xdr:rowOff>74084</xdr:rowOff>
    </xdr:from>
    <xdr:to>
      <xdr:col>1</xdr:col>
      <xdr:colOff>380998</xdr:colOff>
      <xdr:row>8</xdr:row>
      <xdr:rowOff>211667</xdr:rowOff>
    </xdr:to>
    <xdr:cxnSp macro="">
      <xdr:nvCxnSpPr>
        <xdr:cNvPr id="10" name="ตัวเชื่อมต่อตรง 9"/>
        <xdr:cNvCxnSpPr/>
      </xdr:nvCxnSpPr>
      <xdr:spPr>
        <a:xfrm flipV="1">
          <a:off x="967315" y="9122834"/>
          <a:ext cx="137583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2370667</xdr:colOff>
      <xdr:row>9</xdr:row>
      <xdr:rowOff>74084</xdr:rowOff>
    </xdr:from>
    <xdr:to>
      <xdr:col>3</xdr:col>
      <xdr:colOff>52916</xdr:colOff>
      <xdr:row>9</xdr:row>
      <xdr:rowOff>211667</xdr:rowOff>
    </xdr:to>
    <xdr:cxnSp macro="">
      <xdr:nvCxnSpPr>
        <xdr:cNvPr id="11" name="ตัวเชื่อมต่อตรง 10"/>
        <xdr:cNvCxnSpPr/>
      </xdr:nvCxnSpPr>
      <xdr:spPr>
        <a:xfrm flipV="1">
          <a:off x="3942292" y="9389534"/>
          <a:ext cx="139699" cy="137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9;&#3610;&#3619;&#3617;&#3614;&#3633;&#3626;&#3604;&#3640;/&#3649;&#3610;&#3610;&#3613;&#3638;&#3585;&#3607;&#3632;&#3648;&#3610;&#3637;&#3618;&#3609;&#3588;&#3640;&#3617;&#3607;&#3619;&#3633;&#3614;&#3618;&#3660;&#3626;&#3636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ตารางกำหนดอายุการใช้งาน สพฐ."/>
      <sheetName val="อาคาร-สิ่งปลูกสร้าง"/>
      <sheetName val="ครุภัณฑ์สำนักงาน"/>
      <sheetName val="ครุภัณฑ์โฆษณาและเผยแพร่"/>
      <sheetName val="ครุภัณฑ์งานบ้านงานครัว"/>
      <sheetName val="รายงานสรุปผลการตรวจสอบพัสดุ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9"/>
  <sheetViews>
    <sheetView topLeftCell="A568" zoomScaleNormal="100" workbookViewId="0">
      <selection activeCell="J582" sqref="J582"/>
    </sheetView>
  </sheetViews>
  <sheetFormatPr defaultRowHeight="14.25" x14ac:dyDescent="0.2"/>
  <cols>
    <col min="1" max="1" width="12.875" customWidth="1"/>
    <col min="3" max="3" width="25.875" customWidth="1"/>
    <col min="4" max="4" width="13.75" customWidth="1"/>
    <col min="5" max="5" width="15.875" customWidth="1"/>
    <col min="6" max="6" width="13.125" customWidth="1"/>
    <col min="9" max="9" width="12" customWidth="1"/>
    <col min="10" max="10" width="13.25" customWidth="1"/>
    <col min="11" max="11" width="13" customWidth="1"/>
    <col min="12" max="12" width="15.875" customWidth="1"/>
  </cols>
  <sheetData>
    <row r="1" spans="1:12" ht="2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1" x14ac:dyDescent="0.3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16" t="s">
        <v>2</v>
      </c>
      <c r="L2" s="116"/>
    </row>
    <row r="3" spans="1:12" ht="21" x14ac:dyDescent="0.35">
      <c r="A3" s="1"/>
      <c r="B3" s="1"/>
      <c r="C3" s="1"/>
      <c r="D3" s="1"/>
      <c r="E3" s="1"/>
      <c r="F3" s="1"/>
      <c r="G3" s="1"/>
      <c r="H3" s="1"/>
      <c r="I3" s="1"/>
      <c r="J3" s="1" t="s">
        <v>3</v>
      </c>
      <c r="K3" s="117" t="s">
        <v>43</v>
      </c>
      <c r="L3" s="117"/>
    </row>
    <row r="4" spans="1:12" ht="21" x14ac:dyDescent="0.35">
      <c r="A4" s="2" t="s">
        <v>4</v>
      </c>
      <c r="B4" s="114" t="s">
        <v>5</v>
      </c>
      <c r="C4" s="114"/>
      <c r="D4" s="3" t="s">
        <v>6</v>
      </c>
      <c r="E4" s="113" t="s">
        <v>7</v>
      </c>
      <c r="F4" s="113"/>
      <c r="G4" s="4" t="s">
        <v>8</v>
      </c>
      <c r="H4" s="5"/>
      <c r="I4" s="118" t="s">
        <v>9</v>
      </c>
      <c r="J4" s="118"/>
      <c r="K4" s="3" t="s">
        <v>10</v>
      </c>
      <c r="L4" s="6" t="s">
        <v>11</v>
      </c>
    </row>
    <row r="5" spans="1:12" ht="21" x14ac:dyDescent="0.35">
      <c r="A5" s="4" t="s">
        <v>12</v>
      </c>
      <c r="B5" s="4"/>
      <c r="C5" s="6" t="s">
        <v>42</v>
      </c>
      <c r="D5" s="112"/>
      <c r="E5" s="112"/>
      <c r="F5" s="112"/>
      <c r="G5" s="2" t="s">
        <v>13</v>
      </c>
      <c r="H5" s="2"/>
      <c r="I5" s="2"/>
      <c r="J5" s="113"/>
      <c r="K5" s="113"/>
      <c r="L5" s="113"/>
    </row>
    <row r="6" spans="1:12" ht="21" x14ac:dyDescent="0.35">
      <c r="A6" s="7" t="s">
        <v>14</v>
      </c>
      <c r="B6" s="114"/>
      <c r="C6" s="114"/>
      <c r="D6" s="114"/>
      <c r="E6" s="114"/>
      <c r="F6" s="114"/>
      <c r="G6" s="114"/>
      <c r="H6" s="114"/>
      <c r="I6" s="114"/>
      <c r="J6" s="7"/>
      <c r="K6" s="7" t="s">
        <v>15</v>
      </c>
      <c r="L6" s="8" t="s">
        <v>16</v>
      </c>
    </row>
    <row r="7" spans="1:12" ht="21" x14ac:dyDescent="0.35">
      <c r="A7" s="9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" x14ac:dyDescent="0.35">
      <c r="A8" s="9" t="s">
        <v>18</v>
      </c>
      <c r="B8" s="7"/>
      <c r="C8" s="7"/>
      <c r="D8" s="7"/>
      <c r="E8" s="7"/>
      <c r="F8" s="7"/>
      <c r="G8" s="7" t="s">
        <v>19</v>
      </c>
      <c r="H8" s="7"/>
      <c r="I8" s="7"/>
      <c r="J8" s="10"/>
      <c r="K8" s="11"/>
      <c r="L8" s="7"/>
    </row>
    <row r="9" spans="1:12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" x14ac:dyDescent="0.35">
      <c r="A10" s="12"/>
      <c r="B10" s="13"/>
      <c r="C10" s="14"/>
      <c r="D10" s="13" t="s">
        <v>20</v>
      </c>
      <c r="E10" s="14" t="s">
        <v>21</v>
      </c>
      <c r="F10" s="13"/>
      <c r="G10" s="14" t="s">
        <v>22</v>
      </c>
      <c r="H10" s="13" t="s">
        <v>23</v>
      </c>
      <c r="I10" s="14" t="s">
        <v>24</v>
      </c>
      <c r="J10" s="13" t="s">
        <v>24</v>
      </c>
      <c r="K10" s="14"/>
      <c r="L10" s="13"/>
    </row>
    <row r="11" spans="1:12" ht="21" x14ac:dyDescent="0.35">
      <c r="A11" s="15" t="s">
        <v>25</v>
      </c>
      <c r="B11" s="16" t="s">
        <v>26</v>
      </c>
      <c r="C11" s="17" t="s">
        <v>27</v>
      </c>
      <c r="D11" s="16" t="s">
        <v>28</v>
      </c>
      <c r="E11" s="18" t="s">
        <v>29</v>
      </c>
      <c r="F11" s="16" t="s">
        <v>30</v>
      </c>
      <c r="G11" s="17" t="s">
        <v>31</v>
      </c>
      <c r="H11" s="16" t="s">
        <v>32</v>
      </c>
      <c r="I11" s="17" t="s">
        <v>33</v>
      </c>
      <c r="J11" s="16" t="s">
        <v>34</v>
      </c>
      <c r="K11" s="17" t="s">
        <v>35</v>
      </c>
      <c r="L11" s="16" t="s">
        <v>36</v>
      </c>
    </row>
    <row r="12" spans="1:12" ht="21" x14ac:dyDescent="0.35">
      <c r="A12" s="15"/>
      <c r="B12" s="16"/>
      <c r="C12" s="17"/>
      <c r="D12" s="16"/>
      <c r="E12" s="18" t="s">
        <v>37</v>
      </c>
      <c r="F12" s="16"/>
      <c r="G12" s="17"/>
      <c r="H12" s="16" t="s">
        <v>38</v>
      </c>
      <c r="I12" s="17"/>
      <c r="J12" s="16"/>
      <c r="K12" s="17"/>
      <c r="L12" s="16"/>
    </row>
    <row r="13" spans="1:12" ht="21" x14ac:dyDescent="0.35">
      <c r="A13" s="19">
        <v>36433</v>
      </c>
      <c r="B13" s="20"/>
      <c r="C13" s="21" t="s">
        <v>11</v>
      </c>
      <c r="D13" s="13">
        <v>1</v>
      </c>
      <c r="E13" s="22">
        <v>1600000</v>
      </c>
      <c r="F13" s="23">
        <f>+$E13</f>
        <v>1600000</v>
      </c>
      <c r="G13" s="14">
        <v>25</v>
      </c>
      <c r="H13" s="24">
        <v>0.04</v>
      </c>
      <c r="I13" s="25">
        <f>+F13*H13</f>
        <v>64000</v>
      </c>
      <c r="J13" s="20">
        <v>0</v>
      </c>
      <c r="K13" s="26">
        <f>+E13</f>
        <v>1600000</v>
      </c>
      <c r="L13" s="20"/>
    </row>
    <row r="14" spans="1:12" ht="21" x14ac:dyDescent="0.35">
      <c r="A14" s="27"/>
      <c r="B14" s="28"/>
      <c r="C14" s="29"/>
      <c r="D14" s="16" t="s">
        <v>39</v>
      </c>
      <c r="E14" s="30"/>
      <c r="F14" s="31"/>
      <c r="G14" s="17"/>
      <c r="H14" s="32"/>
      <c r="I14" s="30"/>
      <c r="J14" s="28"/>
      <c r="K14" s="33"/>
      <c r="L14" s="28"/>
    </row>
    <row r="15" spans="1:12" ht="21" x14ac:dyDescent="0.35">
      <c r="A15" s="27">
        <v>36799</v>
      </c>
      <c r="B15" s="28"/>
      <c r="C15" s="29" t="s">
        <v>40</v>
      </c>
      <c r="D15" s="28"/>
      <c r="E15" s="29"/>
      <c r="F15" s="28"/>
      <c r="G15" s="29"/>
      <c r="H15" s="28"/>
      <c r="I15" s="34">
        <f>(I13/12)/30*1</f>
        <v>177.77777777777777</v>
      </c>
      <c r="J15" s="34">
        <f>+I15</f>
        <v>177.77777777777777</v>
      </c>
      <c r="K15" s="33">
        <f>+K13-I15</f>
        <v>1599822.2222222222</v>
      </c>
      <c r="L15" s="28"/>
    </row>
    <row r="16" spans="1:12" ht="21" x14ac:dyDescent="0.35">
      <c r="A16" s="27">
        <v>37164</v>
      </c>
      <c r="B16" s="28"/>
      <c r="C16" s="29" t="s">
        <v>41</v>
      </c>
      <c r="D16" s="28"/>
      <c r="E16" s="29"/>
      <c r="F16" s="28"/>
      <c r="G16" s="29"/>
      <c r="H16" s="28"/>
      <c r="I16" s="35">
        <f>+$I$13</f>
        <v>64000</v>
      </c>
      <c r="J16" s="31">
        <f>+$I$13+J15</f>
        <v>64177.777777777781</v>
      </c>
      <c r="K16" s="33">
        <f>+K15-I16</f>
        <v>1535822.2222222222</v>
      </c>
      <c r="L16" s="28"/>
    </row>
    <row r="17" spans="1:12" ht="21" x14ac:dyDescent="0.35">
      <c r="A17" s="27">
        <v>37529</v>
      </c>
      <c r="B17" s="28"/>
      <c r="C17" s="29" t="s">
        <v>41</v>
      </c>
      <c r="D17" s="28"/>
      <c r="E17" s="29"/>
      <c r="F17" s="28"/>
      <c r="G17" s="29"/>
      <c r="H17" s="28"/>
      <c r="I17" s="35">
        <f t="shared" ref="I17:I40" si="0">+$I$13</f>
        <v>64000</v>
      </c>
      <c r="J17" s="31">
        <f t="shared" ref="J17:J40" si="1">+$I$13+J16</f>
        <v>128177.77777777778</v>
      </c>
      <c r="K17" s="33">
        <f t="shared" ref="K17:K36" si="2">+K16-I17</f>
        <v>1471822.2222222222</v>
      </c>
      <c r="L17" s="28"/>
    </row>
    <row r="18" spans="1:12" ht="21" x14ac:dyDescent="0.35">
      <c r="A18" s="27">
        <v>37894</v>
      </c>
      <c r="B18" s="28"/>
      <c r="C18" s="29" t="s">
        <v>41</v>
      </c>
      <c r="D18" s="28"/>
      <c r="E18" s="29"/>
      <c r="F18" s="28"/>
      <c r="G18" s="29"/>
      <c r="H18" s="28"/>
      <c r="I18" s="35">
        <f t="shared" si="0"/>
        <v>64000</v>
      </c>
      <c r="J18" s="31">
        <f t="shared" si="1"/>
        <v>192177.77777777778</v>
      </c>
      <c r="K18" s="33">
        <f t="shared" si="2"/>
        <v>1407822.2222222222</v>
      </c>
      <c r="L18" s="28"/>
    </row>
    <row r="19" spans="1:12" ht="21" x14ac:dyDescent="0.35">
      <c r="A19" s="27">
        <v>38260</v>
      </c>
      <c r="B19" s="28"/>
      <c r="C19" s="29" t="s">
        <v>41</v>
      </c>
      <c r="D19" s="28"/>
      <c r="E19" s="29"/>
      <c r="F19" s="28"/>
      <c r="G19" s="29"/>
      <c r="H19" s="28"/>
      <c r="I19" s="35">
        <f t="shared" si="0"/>
        <v>64000</v>
      </c>
      <c r="J19" s="31">
        <f t="shared" si="1"/>
        <v>256177.77777777778</v>
      </c>
      <c r="K19" s="33">
        <f t="shared" si="2"/>
        <v>1343822.2222222222</v>
      </c>
      <c r="L19" s="28"/>
    </row>
    <row r="20" spans="1:12" ht="21" x14ac:dyDescent="0.35">
      <c r="A20" s="27">
        <v>38625</v>
      </c>
      <c r="B20" s="28"/>
      <c r="C20" s="29" t="s">
        <v>41</v>
      </c>
      <c r="D20" s="28"/>
      <c r="E20" s="29"/>
      <c r="F20" s="28"/>
      <c r="G20" s="29"/>
      <c r="H20" s="28"/>
      <c r="I20" s="35">
        <f t="shared" si="0"/>
        <v>64000</v>
      </c>
      <c r="J20" s="31">
        <f t="shared" si="1"/>
        <v>320177.77777777775</v>
      </c>
      <c r="K20" s="33">
        <f t="shared" si="2"/>
        <v>1279822.2222222222</v>
      </c>
      <c r="L20" s="28"/>
    </row>
    <row r="21" spans="1:12" ht="21" x14ac:dyDescent="0.35">
      <c r="A21" s="27">
        <v>38990</v>
      </c>
      <c r="B21" s="28"/>
      <c r="C21" s="29" t="s">
        <v>41</v>
      </c>
      <c r="D21" s="28"/>
      <c r="E21" s="29"/>
      <c r="F21" s="28"/>
      <c r="G21" s="29"/>
      <c r="H21" s="28"/>
      <c r="I21" s="35">
        <f t="shared" si="0"/>
        <v>64000</v>
      </c>
      <c r="J21" s="31">
        <f t="shared" si="1"/>
        <v>384177.77777777775</v>
      </c>
      <c r="K21" s="33">
        <f t="shared" si="2"/>
        <v>1215822.2222222222</v>
      </c>
      <c r="L21" s="28"/>
    </row>
    <row r="22" spans="1:12" ht="21" x14ac:dyDescent="0.35">
      <c r="A22" s="27">
        <v>39355</v>
      </c>
      <c r="B22" s="28"/>
      <c r="C22" s="29" t="s">
        <v>41</v>
      </c>
      <c r="D22" s="28"/>
      <c r="E22" s="29"/>
      <c r="F22" s="28"/>
      <c r="G22" s="29"/>
      <c r="H22" s="28"/>
      <c r="I22" s="35">
        <f t="shared" si="0"/>
        <v>64000</v>
      </c>
      <c r="J22" s="31">
        <f t="shared" si="1"/>
        <v>448177.77777777775</v>
      </c>
      <c r="K22" s="33">
        <f t="shared" si="2"/>
        <v>1151822.2222222222</v>
      </c>
      <c r="L22" s="28"/>
    </row>
    <row r="23" spans="1:12" ht="21" x14ac:dyDescent="0.35">
      <c r="A23" s="27">
        <v>39721</v>
      </c>
      <c r="B23" s="28"/>
      <c r="C23" s="29" t="s">
        <v>41</v>
      </c>
      <c r="D23" s="28"/>
      <c r="E23" s="29"/>
      <c r="F23" s="28"/>
      <c r="G23" s="29"/>
      <c r="H23" s="28"/>
      <c r="I23" s="35">
        <f t="shared" si="0"/>
        <v>64000</v>
      </c>
      <c r="J23" s="31">
        <f t="shared" si="1"/>
        <v>512177.77777777775</v>
      </c>
      <c r="K23" s="33">
        <f t="shared" si="2"/>
        <v>1087822.2222222222</v>
      </c>
      <c r="L23" s="28"/>
    </row>
    <row r="24" spans="1:12" ht="21" x14ac:dyDescent="0.35">
      <c r="A24" s="27">
        <v>40086</v>
      </c>
      <c r="B24" s="28"/>
      <c r="C24" s="29" t="s">
        <v>41</v>
      </c>
      <c r="D24" s="28"/>
      <c r="E24" s="29"/>
      <c r="F24" s="28"/>
      <c r="G24" s="29"/>
      <c r="H24" s="28"/>
      <c r="I24" s="35">
        <f t="shared" si="0"/>
        <v>64000</v>
      </c>
      <c r="J24" s="31">
        <f t="shared" si="1"/>
        <v>576177.77777777775</v>
      </c>
      <c r="K24" s="33">
        <f t="shared" si="2"/>
        <v>1023822.2222222222</v>
      </c>
      <c r="L24" s="28"/>
    </row>
    <row r="25" spans="1:12" ht="21" x14ac:dyDescent="0.35">
      <c r="A25" s="27">
        <v>40451</v>
      </c>
      <c r="B25" s="28"/>
      <c r="C25" s="29" t="s">
        <v>41</v>
      </c>
      <c r="D25" s="28"/>
      <c r="E25" s="29"/>
      <c r="F25" s="28"/>
      <c r="G25" s="29"/>
      <c r="H25" s="28"/>
      <c r="I25" s="35">
        <f t="shared" si="0"/>
        <v>64000</v>
      </c>
      <c r="J25" s="31">
        <f t="shared" si="1"/>
        <v>640177.77777777775</v>
      </c>
      <c r="K25" s="33">
        <f>+K24-I25</f>
        <v>959822.22222222225</v>
      </c>
      <c r="L25" s="28"/>
    </row>
    <row r="26" spans="1:12" ht="21" x14ac:dyDescent="0.35">
      <c r="A26" s="27">
        <v>40816</v>
      </c>
      <c r="B26" s="28"/>
      <c r="C26" s="29" t="s">
        <v>41</v>
      </c>
      <c r="D26" s="28"/>
      <c r="E26" s="29"/>
      <c r="F26" s="28"/>
      <c r="G26" s="29"/>
      <c r="H26" s="28"/>
      <c r="I26" s="35">
        <f t="shared" si="0"/>
        <v>64000</v>
      </c>
      <c r="J26" s="31">
        <f t="shared" si="1"/>
        <v>704177.77777777775</v>
      </c>
      <c r="K26" s="33">
        <f t="shared" si="2"/>
        <v>895822.22222222225</v>
      </c>
      <c r="L26" s="28"/>
    </row>
    <row r="27" spans="1:12" ht="21" x14ac:dyDescent="0.35">
      <c r="A27" s="27">
        <v>41182</v>
      </c>
      <c r="B27" s="28"/>
      <c r="C27" s="29" t="s">
        <v>41</v>
      </c>
      <c r="D27" s="28"/>
      <c r="E27" s="29"/>
      <c r="F27" s="28"/>
      <c r="G27" s="29"/>
      <c r="H27" s="28"/>
      <c r="I27" s="35">
        <f t="shared" si="0"/>
        <v>64000</v>
      </c>
      <c r="J27" s="31">
        <f t="shared" si="1"/>
        <v>768177.77777777775</v>
      </c>
      <c r="K27" s="33">
        <f t="shared" si="2"/>
        <v>831822.22222222225</v>
      </c>
      <c r="L27" s="28"/>
    </row>
    <row r="28" spans="1:12" ht="21" x14ac:dyDescent="0.35">
      <c r="A28" s="27">
        <v>41547</v>
      </c>
      <c r="B28" s="28"/>
      <c r="C28" s="29" t="s">
        <v>41</v>
      </c>
      <c r="D28" s="28"/>
      <c r="E28" s="29"/>
      <c r="F28" s="28"/>
      <c r="G28" s="29"/>
      <c r="H28" s="28"/>
      <c r="I28" s="35">
        <f t="shared" si="0"/>
        <v>64000</v>
      </c>
      <c r="J28" s="31">
        <f t="shared" si="1"/>
        <v>832177.77777777775</v>
      </c>
      <c r="K28" s="33">
        <f t="shared" si="2"/>
        <v>767822.22222222225</v>
      </c>
      <c r="L28" s="28"/>
    </row>
    <row r="29" spans="1:12" ht="21" x14ac:dyDescent="0.35">
      <c r="A29" s="27">
        <v>41912</v>
      </c>
      <c r="B29" s="28"/>
      <c r="C29" s="29" t="s">
        <v>41</v>
      </c>
      <c r="D29" s="28"/>
      <c r="E29" s="29"/>
      <c r="F29" s="28"/>
      <c r="G29" s="29"/>
      <c r="H29" s="28"/>
      <c r="I29" s="35">
        <f t="shared" si="0"/>
        <v>64000</v>
      </c>
      <c r="J29" s="31">
        <f t="shared" si="1"/>
        <v>896177.77777777775</v>
      </c>
      <c r="K29" s="33">
        <f t="shared" si="2"/>
        <v>703822.22222222225</v>
      </c>
      <c r="L29" s="28"/>
    </row>
    <row r="30" spans="1:12" ht="21" x14ac:dyDescent="0.35">
      <c r="A30" s="27">
        <v>42277</v>
      </c>
      <c r="B30" s="28"/>
      <c r="C30" s="29" t="s">
        <v>41</v>
      </c>
      <c r="D30" s="28"/>
      <c r="E30" s="29"/>
      <c r="F30" s="28"/>
      <c r="G30" s="29"/>
      <c r="H30" s="28"/>
      <c r="I30" s="35">
        <f t="shared" si="0"/>
        <v>64000</v>
      </c>
      <c r="J30" s="31">
        <f t="shared" si="1"/>
        <v>960177.77777777775</v>
      </c>
      <c r="K30" s="33">
        <f t="shared" si="2"/>
        <v>639822.22222222225</v>
      </c>
      <c r="L30" s="28"/>
    </row>
    <row r="31" spans="1:12" ht="21" x14ac:dyDescent="0.35">
      <c r="A31" s="27">
        <v>42643</v>
      </c>
      <c r="B31" s="28"/>
      <c r="C31" s="29" t="s">
        <v>41</v>
      </c>
      <c r="D31" s="28"/>
      <c r="E31" s="28"/>
      <c r="F31" s="28"/>
      <c r="G31" s="28"/>
      <c r="H31" s="28"/>
      <c r="I31" s="35">
        <f t="shared" si="0"/>
        <v>64000</v>
      </c>
      <c r="J31" s="31">
        <f t="shared" si="1"/>
        <v>1024177.7777777778</v>
      </c>
      <c r="K31" s="33">
        <f t="shared" si="2"/>
        <v>575822.22222222225</v>
      </c>
      <c r="L31" s="28"/>
    </row>
    <row r="32" spans="1:12" ht="21" x14ac:dyDescent="0.35">
      <c r="A32" s="27">
        <v>43008</v>
      </c>
      <c r="B32" s="28"/>
      <c r="C32" s="29" t="s">
        <v>41</v>
      </c>
      <c r="D32" s="28"/>
      <c r="E32" s="28"/>
      <c r="F32" s="28"/>
      <c r="G32" s="28"/>
      <c r="H32" s="28"/>
      <c r="I32" s="35">
        <f t="shared" si="0"/>
        <v>64000</v>
      </c>
      <c r="J32" s="31">
        <f t="shared" si="1"/>
        <v>1088177.7777777778</v>
      </c>
      <c r="K32" s="33">
        <f t="shared" si="2"/>
        <v>511822.22222222225</v>
      </c>
      <c r="L32" s="28"/>
    </row>
    <row r="33" spans="1:12" ht="21" x14ac:dyDescent="0.35">
      <c r="A33" s="27">
        <v>43373</v>
      </c>
      <c r="B33" s="28"/>
      <c r="C33" s="29" t="s">
        <v>41</v>
      </c>
      <c r="D33" s="28"/>
      <c r="E33" s="28"/>
      <c r="F33" s="28"/>
      <c r="G33" s="28"/>
      <c r="H33" s="28"/>
      <c r="I33" s="35">
        <f t="shared" si="0"/>
        <v>64000</v>
      </c>
      <c r="J33" s="31">
        <f t="shared" si="1"/>
        <v>1152177.7777777778</v>
      </c>
      <c r="K33" s="33">
        <f t="shared" si="2"/>
        <v>447822.22222222225</v>
      </c>
      <c r="L33" s="28"/>
    </row>
    <row r="34" spans="1:12" ht="21" x14ac:dyDescent="0.35">
      <c r="A34" s="39">
        <v>43738</v>
      </c>
      <c r="B34" s="28"/>
      <c r="C34" s="29" t="s">
        <v>41</v>
      </c>
      <c r="D34" s="28"/>
      <c r="E34" s="28"/>
      <c r="F34" s="28"/>
      <c r="G34" s="28"/>
      <c r="H34" s="28"/>
      <c r="I34" s="35">
        <f t="shared" si="0"/>
        <v>64000</v>
      </c>
      <c r="J34" s="31">
        <f t="shared" si="1"/>
        <v>1216177.7777777778</v>
      </c>
      <c r="K34" s="33">
        <f>+K33-I34</f>
        <v>383822.22222222225</v>
      </c>
      <c r="L34" s="28"/>
    </row>
    <row r="35" spans="1:12" ht="21" x14ac:dyDescent="0.35">
      <c r="A35" s="40">
        <v>44104</v>
      </c>
      <c r="B35" s="28"/>
      <c r="C35" s="28" t="s">
        <v>41</v>
      </c>
      <c r="D35" s="28"/>
      <c r="E35" s="28"/>
      <c r="F35" s="28"/>
      <c r="G35" s="28"/>
      <c r="H35" s="28"/>
      <c r="I35" s="31">
        <f t="shared" si="0"/>
        <v>64000</v>
      </c>
      <c r="J35" s="30">
        <f t="shared" si="1"/>
        <v>1280177.7777777778</v>
      </c>
      <c r="K35" s="34">
        <f t="shared" si="2"/>
        <v>319822.22222222225</v>
      </c>
      <c r="L35" s="28"/>
    </row>
    <row r="36" spans="1:12" ht="21" x14ac:dyDescent="0.35">
      <c r="A36" s="39">
        <v>44469</v>
      </c>
      <c r="B36" s="28"/>
      <c r="C36" s="28" t="s">
        <v>41</v>
      </c>
      <c r="D36" s="28"/>
      <c r="E36" s="28"/>
      <c r="F36" s="28"/>
      <c r="G36" s="28"/>
      <c r="H36" s="28"/>
      <c r="I36" s="31">
        <f t="shared" si="0"/>
        <v>64000</v>
      </c>
      <c r="J36" s="30">
        <f t="shared" si="1"/>
        <v>1344177.7777777778</v>
      </c>
      <c r="K36" s="34">
        <f t="shared" si="2"/>
        <v>255822.22222222225</v>
      </c>
      <c r="L36" s="28"/>
    </row>
    <row r="37" spans="1:12" ht="21" x14ac:dyDescent="0.35">
      <c r="A37" s="40">
        <v>44834</v>
      </c>
      <c r="B37" s="28"/>
      <c r="C37" s="28" t="s">
        <v>41</v>
      </c>
      <c r="D37" s="28"/>
      <c r="E37" s="28"/>
      <c r="F37" s="28"/>
      <c r="G37" s="28"/>
      <c r="H37" s="28"/>
      <c r="I37" s="31">
        <f t="shared" si="0"/>
        <v>64000</v>
      </c>
      <c r="J37" s="30">
        <f t="shared" si="1"/>
        <v>1408177.7777777778</v>
      </c>
      <c r="K37" s="34">
        <f t="shared" ref="K37:K39" si="3">+K36-I37</f>
        <v>191822.22222222225</v>
      </c>
      <c r="L37" s="28"/>
    </row>
    <row r="38" spans="1:12" ht="21" x14ac:dyDescent="0.35">
      <c r="A38" s="39">
        <v>45199</v>
      </c>
      <c r="B38" s="28"/>
      <c r="C38" s="28" t="s">
        <v>41</v>
      </c>
      <c r="D38" s="28"/>
      <c r="E38" s="28"/>
      <c r="F38" s="28"/>
      <c r="G38" s="28"/>
      <c r="H38" s="28"/>
      <c r="I38" s="31">
        <f t="shared" si="0"/>
        <v>64000</v>
      </c>
      <c r="J38" s="30">
        <f t="shared" si="1"/>
        <v>1472177.7777777778</v>
      </c>
      <c r="K38" s="34">
        <f t="shared" si="3"/>
        <v>127822.22222222225</v>
      </c>
      <c r="L38" s="28"/>
    </row>
    <row r="39" spans="1:12" ht="21" x14ac:dyDescent="0.35">
      <c r="A39" s="40">
        <v>45565</v>
      </c>
      <c r="B39" s="28"/>
      <c r="C39" s="28" t="s">
        <v>41</v>
      </c>
      <c r="D39" s="28"/>
      <c r="E39" s="28"/>
      <c r="F39" s="28"/>
      <c r="G39" s="28"/>
      <c r="H39" s="28"/>
      <c r="I39" s="31">
        <f t="shared" si="0"/>
        <v>64000</v>
      </c>
      <c r="J39" s="30">
        <f t="shared" si="1"/>
        <v>1536177.7777777778</v>
      </c>
      <c r="K39" s="34">
        <f t="shared" si="3"/>
        <v>63822.222222222248</v>
      </c>
      <c r="L39" s="28"/>
    </row>
    <row r="40" spans="1:12" ht="21" x14ac:dyDescent="0.35">
      <c r="A40" s="41">
        <v>45930</v>
      </c>
      <c r="B40" s="36"/>
      <c r="C40" s="36" t="s">
        <v>41</v>
      </c>
      <c r="D40" s="36"/>
      <c r="E40" s="36"/>
      <c r="F40" s="36"/>
      <c r="G40" s="36"/>
      <c r="H40" s="36"/>
      <c r="I40" s="37">
        <f t="shared" si="0"/>
        <v>64000</v>
      </c>
      <c r="J40" s="42">
        <f t="shared" si="1"/>
        <v>1600177.7777777778</v>
      </c>
      <c r="K40" s="38">
        <v>1</v>
      </c>
      <c r="L40" s="36"/>
    </row>
    <row r="44" spans="1:12" ht="21" x14ac:dyDescent="0.35">
      <c r="A44" s="115" t="s">
        <v>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2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 t="s">
        <v>1</v>
      </c>
      <c r="K45" s="116" t="s">
        <v>2</v>
      </c>
      <c r="L45" s="116"/>
    </row>
    <row r="46" spans="1:12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 t="s">
        <v>3</v>
      </c>
      <c r="K46" s="117" t="s">
        <v>43</v>
      </c>
      <c r="L46" s="117"/>
    </row>
    <row r="47" spans="1:12" ht="21" x14ac:dyDescent="0.35">
      <c r="A47" s="2" t="s">
        <v>4</v>
      </c>
      <c r="B47" s="114" t="s">
        <v>5</v>
      </c>
      <c r="C47" s="114"/>
      <c r="D47" s="3" t="s">
        <v>6</v>
      </c>
      <c r="E47" s="113" t="s">
        <v>7</v>
      </c>
      <c r="F47" s="113"/>
      <c r="G47" s="4" t="s">
        <v>8</v>
      </c>
      <c r="H47" s="5"/>
      <c r="I47" s="118" t="s">
        <v>9</v>
      </c>
      <c r="J47" s="118"/>
      <c r="K47" s="3" t="s">
        <v>10</v>
      </c>
      <c r="L47" s="6" t="s">
        <v>11</v>
      </c>
    </row>
    <row r="48" spans="1:12" ht="21" x14ac:dyDescent="0.35">
      <c r="A48" s="4" t="s">
        <v>12</v>
      </c>
      <c r="B48" s="4"/>
      <c r="C48" s="6" t="s">
        <v>42</v>
      </c>
      <c r="D48" s="112"/>
      <c r="E48" s="112"/>
      <c r="F48" s="112"/>
      <c r="G48" s="2" t="s">
        <v>13</v>
      </c>
      <c r="H48" s="2"/>
      <c r="I48" s="2"/>
      <c r="J48" s="113" t="s">
        <v>81</v>
      </c>
      <c r="K48" s="113"/>
      <c r="L48" s="113"/>
    </row>
    <row r="49" spans="1:12" ht="21" x14ac:dyDescent="0.35">
      <c r="A49" s="7" t="s">
        <v>14</v>
      </c>
      <c r="B49" s="114"/>
      <c r="C49" s="114"/>
      <c r="D49" s="114"/>
      <c r="E49" s="114"/>
      <c r="F49" s="114"/>
      <c r="G49" s="114"/>
      <c r="H49" s="114"/>
      <c r="I49" s="114"/>
      <c r="J49" s="7"/>
      <c r="K49" s="7" t="s">
        <v>15</v>
      </c>
      <c r="L49" s="8" t="s">
        <v>82</v>
      </c>
    </row>
    <row r="50" spans="1:12" ht="21" x14ac:dyDescent="0.35">
      <c r="A50" s="9" t="s">
        <v>17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1" x14ac:dyDescent="0.35">
      <c r="A51" s="9" t="s">
        <v>18</v>
      </c>
      <c r="B51" s="7"/>
      <c r="C51" s="7"/>
      <c r="D51" s="7"/>
      <c r="E51" s="7"/>
      <c r="F51" s="7"/>
      <c r="G51" s="7" t="s">
        <v>19</v>
      </c>
      <c r="H51" s="7"/>
      <c r="I51" s="7"/>
      <c r="J51" s="10"/>
      <c r="K51" s="11"/>
      <c r="L51" s="7"/>
    </row>
    <row r="52" spans="1:12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1" x14ac:dyDescent="0.35">
      <c r="A53" s="12"/>
      <c r="B53" s="13"/>
      <c r="C53" s="14"/>
      <c r="D53" s="13" t="s">
        <v>20</v>
      </c>
      <c r="E53" s="14" t="s">
        <v>21</v>
      </c>
      <c r="F53" s="13"/>
      <c r="G53" s="14" t="s">
        <v>22</v>
      </c>
      <c r="H53" s="13" t="s">
        <v>23</v>
      </c>
      <c r="I53" s="14" t="s">
        <v>24</v>
      </c>
      <c r="J53" s="13" t="s">
        <v>24</v>
      </c>
      <c r="K53" s="14"/>
      <c r="L53" s="13"/>
    </row>
    <row r="54" spans="1:12" ht="21" x14ac:dyDescent="0.35">
      <c r="A54" s="15" t="s">
        <v>25</v>
      </c>
      <c r="B54" s="16" t="s">
        <v>26</v>
      </c>
      <c r="C54" s="17" t="s">
        <v>27</v>
      </c>
      <c r="D54" s="16" t="s">
        <v>28</v>
      </c>
      <c r="E54" s="18" t="s">
        <v>29</v>
      </c>
      <c r="F54" s="16" t="s">
        <v>30</v>
      </c>
      <c r="G54" s="17" t="s">
        <v>31</v>
      </c>
      <c r="H54" s="16" t="s">
        <v>32</v>
      </c>
      <c r="I54" s="17" t="s">
        <v>33</v>
      </c>
      <c r="J54" s="16" t="s">
        <v>34</v>
      </c>
      <c r="K54" s="17" t="s">
        <v>35</v>
      </c>
      <c r="L54" s="16" t="s">
        <v>36</v>
      </c>
    </row>
    <row r="55" spans="1:12" ht="21" x14ac:dyDescent="0.35">
      <c r="A55" s="15"/>
      <c r="B55" s="16"/>
      <c r="C55" s="17"/>
      <c r="D55" s="16"/>
      <c r="E55" s="18" t="s">
        <v>37</v>
      </c>
      <c r="F55" s="16"/>
      <c r="G55" s="17"/>
      <c r="H55" s="16" t="s">
        <v>38</v>
      </c>
      <c r="I55" s="17"/>
      <c r="J55" s="16"/>
      <c r="K55" s="17"/>
      <c r="L55" s="16"/>
    </row>
    <row r="56" spans="1:12" ht="21" x14ac:dyDescent="0.35">
      <c r="A56" s="19">
        <v>40723</v>
      </c>
      <c r="B56" s="66"/>
      <c r="C56" s="21" t="s">
        <v>11</v>
      </c>
      <c r="D56" s="13">
        <v>1</v>
      </c>
      <c r="E56" s="22">
        <v>3057600</v>
      </c>
      <c r="F56" s="23">
        <f>+$E56</f>
        <v>3057600</v>
      </c>
      <c r="G56" s="14">
        <v>25</v>
      </c>
      <c r="H56" s="24">
        <v>0.04</v>
      </c>
      <c r="I56" s="25">
        <f>+F56*H56</f>
        <v>122304</v>
      </c>
      <c r="J56" s="20">
        <v>0</v>
      </c>
      <c r="K56" s="26">
        <f>+E56</f>
        <v>3057600</v>
      </c>
      <c r="L56" s="20"/>
    </row>
    <row r="57" spans="1:12" ht="21" x14ac:dyDescent="0.35">
      <c r="A57" s="27"/>
      <c r="B57" s="67"/>
      <c r="C57" s="29"/>
      <c r="D57" s="16" t="s">
        <v>39</v>
      </c>
      <c r="E57" s="30"/>
      <c r="F57" s="31"/>
      <c r="G57" s="17"/>
      <c r="H57" s="32"/>
      <c r="I57" s="30"/>
      <c r="J57" s="28"/>
      <c r="K57" s="33"/>
      <c r="L57" s="28"/>
    </row>
    <row r="58" spans="1:12" ht="21" x14ac:dyDescent="0.35">
      <c r="A58" s="27">
        <v>40723</v>
      </c>
      <c r="B58" s="28"/>
      <c r="C58" s="29" t="s">
        <v>83</v>
      </c>
      <c r="D58" s="28"/>
      <c r="E58" s="29"/>
      <c r="F58" s="28"/>
      <c r="G58" s="29"/>
      <c r="H58" s="28"/>
      <c r="I58" s="34">
        <f>(I56/12)/30*90</f>
        <v>30576</v>
      </c>
      <c r="J58" s="34">
        <f>+I58</f>
        <v>30576</v>
      </c>
      <c r="K58" s="33">
        <f>+K56-I58</f>
        <v>3027024</v>
      </c>
      <c r="L58" s="28"/>
    </row>
    <row r="59" spans="1:12" ht="21" x14ac:dyDescent="0.35">
      <c r="A59" s="27">
        <v>41182</v>
      </c>
      <c r="B59" s="28"/>
      <c r="C59" s="29" t="s">
        <v>41</v>
      </c>
      <c r="D59" s="28"/>
      <c r="E59" s="29"/>
      <c r="F59" s="28"/>
      <c r="G59" s="29"/>
      <c r="H59" s="28"/>
      <c r="I59" s="35">
        <v>122304</v>
      </c>
      <c r="J59" s="31">
        <f>+$I$13+J58</f>
        <v>94576</v>
      </c>
      <c r="K59" s="33">
        <f>+K58-I59</f>
        <v>2904720</v>
      </c>
      <c r="L59" s="28"/>
    </row>
    <row r="60" spans="1:12" ht="21" x14ac:dyDescent="0.35">
      <c r="A60" s="27">
        <v>41547</v>
      </c>
      <c r="B60" s="28"/>
      <c r="C60" s="29" t="s">
        <v>41</v>
      </c>
      <c r="D60" s="28"/>
      <c r="E60" s="29"/>
      <c r="F60" s="28"/>
      <c r="G60" s="29"/>
      <c r="H60" s="28"/>
      <c r="I60" s="35">
        <v>122304</v>
      </c>
      <c r="J60" s="31">
        <f t="shared" ref="J60:J83" si="4">+$I$13+J59</f>
        <v>158576</v>
      </c>
      <c r="K60" s="33">
        <f t="shared" ref="K60:K67" si="5">+K59-I60</f>
        <v>2782416</v>
      </c>
      <c r="L60" s="28"/>
    </row>
    <row r="61" spans="1:12" ht="21" x14ac:dyDescent="0.35">
      <c r="A61" s="27">
        <v>41912</v>
      </c>
      <c r="B61" s="28"/>
      <c r="C61" s="29" t="s">
        <v>41</v>
      </c>
      <c r="D61" s="28"/>
      <c r="E61" s="29"/>
      <c r="F61" s="28"/>
      <c r="G61" s="29"/>
      <c r="H61" s="28"/>
      <c r="I61" s="35">
        <v>122304</v>
      </c>
      <c r="J61" s="31">
        <f t="shared" si="4"/>
        <v>222576</v>
      </c>
      <c r="K61" s="33">
        <f t="shared" si="5"/>
        <v>2660112</v>
      </c>
      <c r="L61" s="28"/>
    </row>
    <row r="62" spans="1:12" ht="21" x14ac:dyDescent="0.35">
      <c r="A62" s="27">
        <v>42277</v>
      </c>
      <c r="B62" s="28"/>
      <c r="C62" s="29" t="s">
        <v>41</v>
      </c>
      <c r="D62" s="28"/>
      <c r="E62" s="29"/>
      <c r="F62" s="28"/>
      <c r="G62" s="29"/>
      <c r="H62" s="28"/>
      <c r="I62" s="35">
        <v>122304</v>
      </c>
      <c r="J62" s="31">
        <f t="shared" si="4"/>
        <v>286576</v>
      </c>
      <c r="K62" s="33">
        <f t="shared" si="5"/>
        <v>2537808</v>
      </c>
      <c r="L62" s="28"/>
    </row>
    <row r="63" spans="1:12" ht="21" x14ac:dyDescent="0.35">
      <c r="A63" s="27">
        <v>42643</v>
      </c>
      <c r="B63" s="28"/>
      <c r="C63" s="29" t="s">
        <v>41</v>
      </c>
      <c r="D63" s="28"/>
      <c r="E63" s="29"/>
      <c r="F63" s="28"/>
      <c r="G63" s="29"/>
      <c r="H63" s="28"/>
      <c r="I63" s="35">
        <v>122304</v>
      </c>
      <c r="J63" s="31">
        <f t="shared" si="4"/>
        <v>350576</v>
      </c>
      <c r="K63" s="33">
        <f t="shared" si="5"/>
        <v>2415504</v>
      </c>
      <c r="L63" s="28"/>
    </row>
    <row r="64" spans="1:12" ht="21" x14ac:dyDescent="0.35">
      <c r="A64" s="27">
        <v>43008</v>
      </c>
      <c r="B64" s="28"/>
      <c r="C64" s="29" t="s">
        <v>41</v>
      </c>
      <c r="D64" s="28"/>
      <c r="E64" s="29"/>
      <c r="F64" s="28"/>
      <c r="G64" s="29"/>
      <c r="H64" s="28"/>
      <c r="I64" s="35">
        <v>122304</v>
      </c>
      <c r="J64" s="31">
        <f t="shared" si="4"/>
        <v>414576</v>
      </c>
      <c r="K64" s="33">
        <f t="shared" si="5"/>
        <v>2293200</v>
      </c>
      <c r="L64" s="28"/>
    </row>
    <row r="65" spans="1:12" ht="21" x14ac:dyDescent="0.35">
      <c r="A65" s="27">
        <v>43373</v>
      </c>
      <c r="B65" s="28"/>
      <c r="C65" s="29" t="s">
        <v>41</v>
      </c>
      <c r="D65" s="28"/>
      <c r="E65" s="29"/>
      <c r="F65" s="28"/>
      <c r="G65" s="29"/>
      <c r="H65" s="28"/>
      <c r="I65" s="35">
        <v>122304</v>
      </c>
      <c r="J65" s="31">
        <f t="shared" si="4"/>
        <v>478576</v>
      </c>
      <c r="K65" s="33">
        <f t="shared" si="5"/>
        <v>2170896</v>
      </c>
      <c r="L65" s="28"/>
    </row>
    <row r="66" spans="1:12" ht="21" x14ac:dyDescent="0.35">
      <c r="A66" s="27">
        <v>43738</v>
      </c>
      <c r="B66" s="28"/>
      <c r="C66" s="29" t="s">
        <v>41</v>
      </c>
      <c r="D66" s="28"/>
      <c r="E66" s="29"/>
      <c r="F66" s="28"/>
      <c r="G66" s="29"/>
      <c r="H66" s="28"/>
      <c r="I66" s="35">
        <v>122304</v>
      </c>
      <c r="J66" s="31">
        <f t="shared" si="4"/>
        <v>542576</v>
      </c>
      <c r="K66" s="33">
        <f t="shared" si="5"/>
        <v>2048592</v>
      </c>
      <c r="L66" s="28"/>
    </row>
    <row r="67" spans="1:12" ht="21" x14ac:dyDescent="0.35">
      <c r="A67" s="27">
        <v>44104</v>
      </c>
      <c r="B67" s="28"/>
      <c r="C67" s="29" t="s">
        <v>41</v>
      </c>
      <c r="D67" s="28"/>
      <c r="E67" s="29"/>
      <c r="F67" s="28"/>
      <c r="G67" s="29"/>
      <c r="H67" s="28"/>
      <c r="I67" s="35">
        <v>122304</v>
      </c>
      <c r="J67" s="31">
        <f t="shared" si="4"/>
        <v>606576</v>
      </c>
      <c r="K67" s="33">
        <f t="shared" si="5"/>
        <v>1926288</v>
      </c>
      <c r="L67" s="28"/>
    </row>
    <row r="68" spans="1:12" ht="21" x14ac:dyDescent="0.35">
      <c r="A68" s="27">
        <v>44469</v>
      </c>
      <c r="B68" s="28"/>
      <c r="C68" s="29" t="s">
        <v>41</v>
      </c>
      <c r="D68" s="28"/>
      <c r="E68" s="29"/>
      <c r="F68" s="28"/>
      <c r="G68" s="29"/>
      <c r="H68" s="28"/>
      <c r="I68" s="35">
        <v>122304</v>
      </c>
      <c r="J68" s="31">
        <f t="shared" si="4"/>
        <v>670576</v>
      </c>
      <c r="K68" s="33">
        <f>+K67-I68</f>
        <v>1803984</v>
      </c>
      <c r="L68" s="28"/>
    </row>
    <row r="69" spans="1:12" ht="21" x14ac:dyDescent="0.35">
      <c r="A69" s="27">
        <v>44834</v>
      </c>
      <c r="B69" s="28"/>
      <c r="C69" s="29" t="s">
        <v>41</v>
      </c>
      <c r="D69" s="28"/>
      <c r="E69" s="29"/>
      <c r="F69" s="28"/>
      <c r="G69" s="29"/>
      <c r="H69" s="28"/>
      <c r="I69" s="35">
        <v>122304</v>
      </c>
      <c r="J69" s="31">
        <f t="shared" si="4"/>
        <v>734576</v>
      </c>
      <c r="K69" s="33">
        <f t="shared" ref="K69:K76" si="6">+K68-I69</f>
        <v>1681680</v>
      </c>
      <c r="L69" s="28"/>
    </row>
    <row r="70" spans="1:12" ht="21" x14ac:dyDescent="0.35">
      <c r="A70" s="27">
        <v>45199</v>
      </c>
      <c r="B70" s="28"/>
      <c r="C70" s="29" t="s">
        <v>41</v>
      </c>
      <c r="D70" s="28"/>
      <c r="E70" s="29"/>
      <c r="F70" s="28"/>
      <c r="G70" s="29"/>
      <c r="H70" s="28"/>
      <c r="I70" s="35">
        <v>122304</v>
      </c>
      <c r="J70" s="31">
        <f t="shared" si="4"/>
        <v>798576</v>
      </c>
      <c r="K70" s="33">
        <f t="shared" si="6"/>
        <v>1559376</v>
      </c>
      <c r="L70" s="28"/>
    </row>
    <row r="71" spans="1:12" ht="21" x14ac:dyDescent="0.35">
      <c r="A71" s="27">
        <v>45565</v>
      </c>
      <c r="B71" s="28"/>
      <c r="C71" s="29" t="s">
        <v>41</v>
      </c>
      <c r="D71" s="28"/>
      <c r="E71" s="29"/>
      <c r="F71" s="28"/>
      <c r="G71" s="29"/>
      <c r="H71" s="28"/>
      <c r="I71" s="35">
        <v>122304</v>
      </c>
      <c r="J71" s="31">
        <f t="shared" si="4"/>
        <v>862576</v>
      </c>
      <c r="K71" s="33">
        <f t="shared" si="6"/>
        <v>1437072</v>
      </c>
      <c r="L71" s="28"/>
    </row>
    <row r="72" spans="1:12" ht="21" x14ac:dyDescent="0.35">
      <c r="A72" s="27">
        <v>45930</v>
      </c>
      <c r="B72" s="28"/>
      <c r="C72" s="29" t="s">
        <v>41</v>
      </c>
      <c r="D72" s="28"/>
      <c r="E72" s="29"/>
      <c r="F72" s="28"/>
      <c r="G72" s="29"/>
      <c r="H72" s="28"/>
      <c r="I72" s="35">
        <v>122304</v>
      </c>
      <c r="J72" s="31">
        <f t="shared" si="4"/>
        <v>926576</v>
      </c>
      <c r="K72" s="33">
        <f t="shared" si="6"/>
        <v>1314768</v>
      </c>
      <c r="L72" s="28"/>
    </row>
    <row r="73" spans="1:12" ht="21" x14ac:dyDescent="0.35">
      <c r="A73" s="27">
        <v>46295</v>
      </c>
      <c r="B73" s="28"/>
      <c r="C73" s="29" t="s">
        <v>41</v>
      </c>
      <c r="D73" s="28"/>
      <c r="E73" s="29"/>
      <c r="F73" s="28"/>
      <c r="G73" s="29"/>
      <c r="H73" s="28"/>
      <c r="I73" s="35">
        <v>122304</v>
      </c>
      <c r="J73" s="31">
        <f t="shared" si="4"/>
        <v>990576</v>
      </c>
      <c r="K73" s="33">
        <f t="shared" si="6"/>
        <v>1192464</v>
      </c>
      <c r="L73" s="28"/>
    </row>
    <row r="74" spans="1:12" ht="21" x14ac:dyDescent="0.35">
      <c r="A74" s="27">
        <v>46660</v>
      </c>
      <c r="B74" s="28"/>
      <c r="C74" s="29" t="s">
        <v>41</v>
      </c>
      <c r="D74" s="28"/>
      <c r="E74" s="28"/>
      <c r="F74" s="28"/>
      <c r="G74" s="28"/>
      <c r="H74" s="28"/>
      <c r="I74" s="35">
        <v>122304</v>
      </c>
      <c r="J74" s="31">
        <f t="shared" si="4"/>
        <v>1054576</v>
      </c>
      <c r="K74" s="33">
        <f t="shared" si="6"/>
        <v>1070160</v>
      </c>
      <c r="L74" s="28"/>
    </row>
    <row r="75" spans="1:12" ht="21" x14ac:dyDescent="0.35">
      <c r="A75" s="27">
        <v>47026</v>
      </c>
      <c r="B75" s="28"/>
      <c r="C75" s="29" t="s">
        <v>41</v>
      </c>
      <c r="D75" s="28"/>
      <c r="E75" s="28"/>
      <c r="F75" s="28"/>
      <c r="G75" s="28"/>
      <c r="H75" s="28"/>
      <c r="I75" s="35">
        <v>122304</v>
      </c>
      <c r="J75" s="31">
        <f t="shared" si="4"/>
        <v>1118576</v>
      </c>
      <c r="K75" s="33">
        <f t="shared" si="6"/>
        <v>947856</v>
      </c>
      <c r="L75" s="28"/>
    </row>
    <row r="76" spans="1:12" ht="21" x14ac:dyDescent="0.35">
      <c r="A76" s="27">
        <v>47391</v>
      </c>
      <c r="B76" s="28"/>
      <c r="C76" s="29" t="s">
        <v>41</v>
      </c>
      <c r="D76" s="28"/>
      <c r="E76" s="28"/>
      <c r="F76" s="28"/>
      <c r="G76" s="28"/>
      <c r="H76" s="28"/>
      <c r="I76" s="35">
        <v>122304</v>
      </c>
      <c r="J76" s="31">
        <f t="shared" si="4"/>
        <v>1182576</v>
      </c>
      <c r="K76" s="33">
        <f t="shared" si="6"/>
        <v>825552</v>
      </c>
      <c r="L76" s="28"/>
    </row>
    <row r="77" spans="1:12" ht="21" x14ac:dyDescent="0.35">
      <c r="A77" s="27">
        <v>47756</v>
      </c>
      <c r="B77" s="28"/>
      <c r="C77" s="29" t="s">
        <v>41</v>
      </c>
      <c r="D77" s="28"/>
      <c r="E77" s="28"/>
      <c r="F77" s="28"/>
      <c r="G77" s="28"/>
      <c r="H77" s="28"/>
      <c r="I77" s="35">
        <v>122304</v>
      </c>
      <c r="J77" s="31">
        <f t="shared" si="4"/>
        <v>1246576</v>
      </c>
      <c r="K77" s="33">
        <f>+K76-I77</f>
        <v>703248</v>
      </c>
      <c r="L77" s="28"/>
    </row>
    <row r="78" spans="1:12" ht="21" x14ac:dyDescent="0.35">
      <c r="A78" s="27">
        <v>48121</v>
      </c>
      <c r="B78" s="28"/>
      <c r="C78" s="28" t="s">
        <v>41</v>
      </c>
      <c r="D78" s="28"/>
      <c r="E78" s="28"/>
      <c r="F78" s="28"/>
      <c r="G78" s="28"/>
      <c r="H78" s="28"/>
      <c r="I78" s="35">
        <v>122304</v>
      </c>
      <c r="J78" s="30">
        <f t="shared" si="4"/>
        <v>1310576</v>
      </c>
      <c r="K78" s="34">
        <f t="shared" ref="K78:K82" si="7">+K77-I78</f>
        <v>580944</v>
      </c>
      <c r="L78" s="28"/>
    </row>
    <row r="79" spans="1:12" ht="21" x14ac:dyDescent="0.35">
      <c r="A79" s="27">
        <v>48487</v>
      </c>
      <c r="B79" s="28"/>
      <c r="C79" s="28" t="s">
        <v>41</v>
      </c>
      <c r="D79" s="28"/>
      <c r="E79" s="28"/>
      <c r="F79" s="28"/>
      <c r="G79" s="28"/>
      <c r="H79" s="28"/>
      <c r="I79" s="35">
        <v>122304</v>
      </c>
      <c r="J79" s="30">
        <f t="shared" si="4"/>
        <v>1374576</v>
      </c>
      <c r="K79" s="34">
        <f t="shared" si="7"/>
        <v>458640</v>
      </c>
      <c r="L79" s="28"/>
    </row>
    <row r="80" spans="1:12" ht="21" x14ac:dyDescent="0.35">
      <c r="A80" s="27">
        <v>48852</v>
      </c>
      <c r="B80" s="28"/>
      <c r="C80" s="28" t="s">
        <v>41</v>
      </c>
      <c r="D80" s="28"/>
      <c r="E80" s="28"/>
      <c r="F80" s="28"/>
      <c r="G80" s="28"/>
      <c r="H80" s="28"/>
      <c r="I80" s="35">
        <v>122304</v>
      </c>
      <c r="J80" s="30">
        <f t="shared" si="4"/>
        <v>1438576</v>
      </c>
      <c r="K80" s="34">
        <f t="shared" si="7"/>
        <v>336336</v>
      </c>
      <c r="L80" s="28"/>
    </row>
    <row r="81" spans="1:12" ht="21" x14ac:dyDescent="0.35">
      <c r="A81" s="27">
        <v>49217</v>
      </c>
      <c r="B81" s="28"/>
      <c r="C81" s="28" t="s">
        <v>41</v>
      </c>
      <c r="D81" s="28"/>
      <c r="E81" s="28"/>
      <c r="F81" s="28"/>
      <c r="G81" s="28"/>
      <c r="H81" s="28"/>
      <c r="I81" s="35">
        <v>122304</v>
      </c>
      <c r="J81" s="30">
        <f t="shared" si="4"/>
        <v>1502576</v>
      </c>
      <c r="K81" s="34">
        <f t="shared" si="7"/>
        <v>214032</v>
      </c>
      <c r="L81" s="28"/>
    </row>
    <row r="82" spans="1:12" ht="21" x14ac:dyDescent="0.35">
      <c r="A82" s="27">
        <v>49582</v>
      </c>
      <c r="B82" s="28"/>
      <c r="C82" s="28" t="s">
        <v>41</v>
      </c>
      <c r="D82" s="28"/>
      <c r="E82" s="28"/>
      <c r="F82" s="28"/>
      <c r="G82" s="28"/>
      <c r="H82" s="28"/>
      <c r="I82" s="35">
        <v>122304</v>
      </c>
      <c r="J82" s="30">
        <f t="shared" si="4"/>
        <v>1566576</v>
      </c>
      <c r="K82" s="34">
        <f t="shared" si="7"/>
        <v>91728</v>
      </c>
      <c r="L82" s="28"/>
    </row>
    <row r="83" spans="1:12" ht="21" x14ac:dyDescent="0.35">
      <c r="A83" s="27">
        <v>49948</v>
      </c>
      <c r="B83" s="36"/>
      <c r="C83" s="36" t="s">
        <v>41</v>
      </c>
      <c r="D83" s="36"/>
      <c r="E83" s="36"/>
      <c r="F83" s="36"/>
      <c r="G83" s="36"/>
      <c r="H83" s="36"/>
      <c r="I83" s="59">
        <v>122304</v>
      </c>
      <c r="J83" s="42">
        <f t="shared" si="4"/>
        <v>1630576</v>
      </c>
      <c r="K83" s="38">
        <v>1</v>
      </c>
      <c r="L83" s="36"/>
    </row>
    <row r="86" spans="1:12" ht="21" x14ac:dyDescent="0.35">
      <c r="A86" s="115" t="s">
        <v>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1:12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 t="s">
        <v>1</v>
      </c>
      <c r="K87" s="116" t="s">
        <v>2</v>
      </c>
      <c r="L87" s="116"/>
    </row>
    <row r="88" spans="1:12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 t="s">
        <v>3</v>
      </c>
      <c r="K88" s="117" t="s">
        <v>43</v>
      </c>
      <c r="L88" s="117"/>
    </row>
    <row r="89" spans="1:12" ht="21" x14ac:dyDescent="0.35">
      <c r="A89" s="2" t="s">
        <v>4</v>
      </c>
      <c r="B89" s="114" t="s">
        <v>47</v>
      </c>
      <c r="C89" s="114"/>
      <c r="D89" s="3" t="s">
        <v>6</v>
      </c>
      <c r="E89" s="113" t="s">
        <v>7</v>
      </c>
      <c r="F89" s="113"/>
      <c r="G89" s="4" t="s">
        <v>8</v>
      </c>
      <c r="H89" s="5"/>
      <c r="I89" s="118" t="s">
        <v>44</v>
      </c>
      <c r="J89" s="118"/>
      <c r="K89" s="3" t="s">
        <v>10</v>
      </c>
      <c r="L89" s="6" t="s">
        <v>45</v>
      </c>
    </row>
    <row r="90" spans="1:12" ht="21" x14ac:dyDescent="0.35">
      <c r="A90" s="4" t="s">
        <v>12</v>
      </c>
      <c r="B90" s="4"/>
      <c r="C90" s="6" t="s">
        <v>42</v>
      </c>
      <c r="D90" s="112"/>
      <c r="E90" s="112"/>
      <c r="F90" s="112"/>
      <c r="G90" s="2" t="s">
        <v>13</v>
      </c>
      <c r="H90" s="2"/>
      <c r="I90" s="2"/>
      <c r="J90" s="113" t="s">
        <v>84</v>
      </c>
      <c r="K90" s="113"/>
      <c r="L90" s="113"/>
    </row>
    <row r="91" spans="1:12" ht="21" x14ac:dyDescent="0.35">
      <c r="A91" s="7" t="s">
        <v>14</v>
      </c>
      <c r="B91" s="114" t="s">
        <v>108</v>
      </c>
      <c r="C91" s="114"/>
      <c r="D91" s="114"/>
      <c r="E91" s="114"/>
      <c r="F91" s="114"/>
      <c r="G91" s="114"/>
      <c r="H91" s="114"/>
      <c r="I91" s="114"/>
      <c r="J91" s="7"/>
      <c r="K91" s="7" t="s">
        <v>15</v>
      </c>
      <c r="L91" s="8" t="s">
        <v>16</v>
      </c>
    </row>
    <row r="92" spans="1:12" ht="21" x14ac:dyDescent="0.35">
      <c r="A92" s="9" t="s">
        <v>17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1" x14ac:dyDescent="0.35">
      <c r="A93" s="9" t="s">
        <v>18</v>
      </c>
      <c r="B93" s="7"/>
      <c r="C93" s="7"/>
      <c r="D93" s="7"/>
      <c r="E93" s="7"/>
      <c r="F93" s="7"/>
      <c r="G93" s="7" t="s">
        <v>19</v>
      </c>
      <c r="H93" s="7"/>
      <c r="I93" s="7"/>
      <c r="J93" s="10"/>
      <c r="K93" s="11"/>
      <c r="L93" s="7"/>
    </row>
    <row r="94" spans="1:12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1" x14ac:dyDescent="0.35">
      <c r="A95" s="12"/>
      <c r="B95" s="13"/>
      <c r="C95" s="14"/>
      <c r="D95" s="13" t="s">
        <v>20</v>
      </c>
      <c r="E95" s="14" t="s">
        <v>21</v>
      </c>
      <c r="F95" s="13"/>
      <c r="G95" s="14" t="s">
        <v>22</v>
      </c>
      <c r="H95" s="13" t="s">
        <v>23</v>
      </c>
      <c r="I95" s="14" t="s">
        <v>24</v>
      </c>
      <c r="J95" s="13" t="s">
        <v>24</v>
      </c>
      <c r="K95" s="14"/>
      <c r="L95" s="13"/>
    </row>
    <row r="96" spans="1:12" ht="21" x14ac:dyDescent="0.35">
      <c r="A96" s="15" t="s">
        <v>25</v>
      </c>
      <c r="B96" s="16" t="s">
        <v>26</v>
      </c>
      <c r="C96" s="17" t="s">
        <v>27</v>
      </c>
      <c r="D96" s="16" t="s">
        <v>28</v>
      </c>
      <c r="E96" s="18" t="s">
        <v>29</v>
      </c>
      <c r="F96" s="16" t="s">
        <v>30</v>
      </c>
      <c r="G96" s="17" t="s">
        <v>31</v>
      </c>
      <c r="H96" s="16" t="s">
        <v>32</v>
      </c>
      <c r="I96" s="17" t="s">
        <v>33</v>
      </c>
      <c r="J96" s="16" t="s">
        <v>34</v>
      </c>
      <c r="K96" s="17" t="s">
        <v>35</v>
      </c>
      <c r="L96" s="16" t="s">
        <v>36</v>
      </c>
    </row>
    <row r="97" spans="1:12" ht="21" x14ac:dyDescent="0.35">
      <c r="A97" s="15"/>
      <c r="B97" s="16"/>
      <c r="C97" s="17"/>
      <c r="D97" s="16"/>
      <c r="E97" s="18" t="s">
        <v>37</v>
      </c>
      <c r="F97" s="16"/>
      <c r="G97" s="17"/>
      <c r="H97" s="16" t="s">
        <v>38</v>
      </c>
      <c r="I97" s="17"/>
      <c r="J97" s="16"/>
      <c r="K97" s="17"/>
      <c r="L97" s="16"/>
    </row>
    <row r="98" spans="1:12" ht="21" x14ac:dyDescent="0.35">
      <c r="A98" s="19">
        <v>43656</v>
      </c>
      <c r="B98" s="20"/>
      <c r="C98" s="21" t="s">
        <v>46</v>
      </c>
      <c r="D98" s="13">
        <v>1</v>
      </c>
      <c r="E98" s="22">
        <v>600000</v>
      </c>
      <c r="F98" s="23">
        <f>+$E98</f>
        <v>600000</v>
      </c>
      <c r="G98" s="14">
        <v>25</v>
      </c>
      <c r="H98" s="24">
        <v>0.04</v>
      </c>
      <c r="I98" s="25">
        <f>+F98*H98</f>
        <v>24000</v>
      </c>
      <c r="J98" s="20">
        <v>0</v>
      </c>
      <c r="K98" s="26">
        <f>+E98</f>
        <v>600000</v>
      </c>
      <c r="L98" s="20"/>
    </row>
    <row r="99" spans="1:12" ht="21" x14ac:dyDescent="0.35">
      <c r="A99" s="27"/>
      <c r="B99" s="28"/>
      <c r="C99" s="29"/>
      <c r="D99" s="16" t="s">
        <v>39</v>
      </c>
      <c r="E99" s="30"/>
      <c r="F99" s="31"/>
      <c r="G99" s="17"/>
      <c r="H99" s="32"/>
      <c r="I99" s="30"/>
      <c r="J99" s="28"/>
      <c r="K99" s="33"/>
      <c r="L99" s="28"/>
    </row>
    <row r="100" spans="1:12" ht="21" x14ac:dyDescent="0.35">
      <c r="A100" s="27">
        <v>43656</v>
      </c>
      <c r="B100" s="28"/>
      <c r="C100" s="29" t="s">
        <v>83</v>
      </c>
      <c r="D100" s="28"/>
      <c r="E100" s="29"/>
      <c r="F100" s="28"/>
      <c r="G100" s="29"/>
      <c r="H100" s="28"/>
      <c r="I100" s="34">
        <f>(I98/12)/30*90</f>
        <v>6000</v>
      </c>
      <c r="J100" s="34">
        <f>+I100</f>
        <v>6000</v>
      </c>
      <c r="K100" s="33">
        <f>+K98-I100</f>
        <v>594000</v>
      </c>
      <c r="L100" s="28"/>
    </row>
    <row r="101" spans="1:12" ht="21" x14ac:dyDescent="0.35">
      <c r="A101" s="27">
        <v>44104</v>
      </c>
      <c r="B101" s="28"/>
      <c r="C101" s="29" t="s">
        <v>41</v>
      </c>
      <c r="D101" s="28"/>
      <c r="E101" s="29"/>
      <c r="F101" s="28"/>
      <c r="G101" s="29"/>
      <c r="H101" s="28"/>
      <c r="I101" s="35">
        <v>24000</v>
      </c>
      <c r="J101" s="31">
        <f>+$I$13+J100</f>
        <v>70000</v>
      </c>
      <c r="K101" s="33">
        <f>+K100-I101</f>
        <v>570000</v>
      </c>
      <c r="L101" s="28"/>
    </row>
    <row r="102" spans="1:12" ht="21" x14ac:dyDescent="0.35">
      <c r="A102" s="27">
        <v>44469</v>
      </c>
      <c r="B102" s="28"/>
      <c r="C102" s="29" t="s">
        <v>41</v>
      </c>
      <c r="D102" s="28"/>
      <c r="E102" s="29"/>
      <c r="F102" s="28"/>
      <c r="G102" s="29"/>
      <c r="H102" s="28"/>
      <c r="I102" s="35">
        <v>24000</v>
      </c>
      <c r="J102" s="31">
        <f t="shared" ref="J102:J124" si="8">+$I$13+J101</f>
        <v>134000</v>
      </c>
      <c r="K102" s="33">
        <f t="shared" ref="K102:K109" si="9">+K101-I102</f>
        <v>546000</v>
      </c>
      <c r="L102" s="28"/>
    </row>
    <row r="103" spans="1:12" ht="21" x14ac:dyDescent="0.35">
      <c r="A103" s="27">
        <v>44834</v>
      </c>
      <c r="B103" s="28"/>
      <c r="C103" s="29" t="s">
        <v>41</v>
      </c>
      <c r="D103" s="28"/>
      <c r="E103" s="29"/>
      <c r="F103" s="28"/>
      <c r="G103" s="29"/>
      <c r="H103" s="28"/>
      <c r="I103" s="35">
        <v>24000</v>
      </c>
      <c r="J103" s="31">
        <f t="shared" si="8"/>
        <v>198000</v>
      </c>
      <c r="K103" s="33">
        <f t="shared" si="9"/>
        <v>522000</v>
      </c>
      <c r="L103" s="28"/>
    </row>
    <row r="104" spans="1:12" ht="21" x14ac:dyDescent="0.35">
      <c r="A104" s="27">
        <v>45199</v>
      </c>
      <c r="B104" s="28"/>
      <c r="C104" s="29" t="s">
        <v>41</v>
      </c>
      <c r="D104" s="28"/>
      <c r="E104" s="29"/>
      <c r="F104" s="28"/>
      <c r="G104" s="29"/>
      <c r="H104" s="28"/>
      <c r="I104" s="35">
        <v>24000</v>
      </c>
      <c r="J104" s="31">
        <f t="shared" si="8"/>
        <v>262000</v>
      </c>
      <c r="K104" s="33">
        <f t="shared" si="9"/>
        <v>498000</v>
      </c>
      <c r="L104" s="28"/>
    </row>
    <row r="105" spans="1:12" ht="21" x14ac:dyDescent="0.35">
      <c r="A105" s="27">
        <v>45565</v>
      </c>
      <c r="B105" s="28"/>
      <c r="C105" s="29" t="s">
        <v>41</v>
      </c>
      <c r="D105" s="28"/>
      <c r="E105" s="29"/>
      <c r="F105" s="28"/>
      <c r="G105" s="29"/>
      <c r="H105" s="28"/>
      <c r="I105" s="35">
        <v>24000</v>
      </c>
      <c r="J105" s="31">
        <f t="shared" si="8"/>
        <v>326000</v>
      </c>
      <c r="K105" s="33">
        <f t="shared" si="9"/>
        <v>474000</v>
      </c>
      <c r="L105" s="28"/>
    </row>
    <row r="106" spans="1:12" ht="21" x14ac:dyDescent="0.35">
      <c r="A106" s="27">
        <v>45930</v>
      </c>
      <c r="B106" s="28"/>
      <c r="C106" s="29" t="s">
        <v>41</v>
      </c>
      <c r="D106" s="28"/>
      <c r="E106" s="29"/>
      <c r="F106" s="28"/>
      <c r="G106" s="29"/>
      <c r="H106" s="28"/>
      <c r="I106" s="35">
        <v>24000</v>
      </c>
      <c r="J106" s="31">
        <f t="shared" si="8"/>
        <v>390000</v>
      </c>
      <c r="K106" s="33">
        <f t="shared" si="9"/>
        <v>450000</v>
      </c>
      <c r="L106" s="28"/>
    </row>
    <row r="107" spans="1:12" ht="21" x14ac:dyDescent="0.35">
      <c r="A107" s="27">
        <v>46295</v>
      </c>
      <c r="B107" s="28"/>
      <c r="C107" s="29" t="s">
        <v>41</v>
      </c>
      <c r="D107" s="28"/>
      <c r="E107" s="29"/>
      <c r="F107" s="28"/>
      <c r="G107" s="29"/>
      <c r="H107" s="28"/>
      <c r="I107" s="35">
        <v>24000</v>
      </c>
      <c r="J107" s="31">
        <f t="shared" si="8"/>
        <v>454000</v>
      </c>
      <c r="K107" s="33">
        <f t="shared" si="9"/>
        <v>426000</v>
      </c>
      <c r="L107" s="28"/>
    </row>
    <row r="108" spans="1:12" ht="21" x14ac:dyDescent="0.35">
      <c r="A108" s="27">
        <v>46660</v>
      </c>
      <c r="B108" s="28"/>
      <c r="C108" s="29" t="s">
        <v>41</v>
      </c>
      <c r="D108" s="28"/>
      <c r="E108" s="29"/>
      <c r="F108" s="28"/>
      <c r="G108" s="29"/>
      <c r="H108" s="28"/>
      <c r="I108" s="35">
        <v>24000</v>
      </c>
      <c r="J108" s="31">
        <f t="shared" si="8"/>
        <v>518000</v>
      </c>
      <c r="K108" s="33">
        <f t="shared" si="9"/>
        <v>402000</v>
      </c>
      <c r="L108" s="28"/>
    </row>
    <row r="109" spans="1:12" ht="21" x14ac:dyDescent="0.35">
      <c r="A109" s="27">
        <v>47026</v>
      </c>
      <c r="B109" s="28"/>
      <c r="C109" s="29" t="s">
        <v>41</v>
      </c>
      <c r="D109" s="28"/>
      <c r="E109" s="29"/>
      <c r="F109" s="28"/>
      <c r="G109" s="29"/>
      <c r="H109" s="28"/>
      <c r="I109" s="35">
        <v>24000</v>
      </c>
      <c r="J109" s="31">
        <f t="shared" si="8"/>
        <v>582000</v>
      </c>
      <c r="K109" s="33">
        <f t="shared" si="9"/>
        <v>378000</v>
      </c>
      <c r="L109" s="28"/>
    </row>
    <row r="110" spans="1:12" ht="21" x14ac:dyDescent="0.35">
      <c r="A110" s="27">
        <v>47391</v>
      </c>
      <c r="B110" s="28"/>
      <c r="C110" s="29" t="s">
        <v>41</v>
      </c>
      <c r="D110" s="28"/>
      <c r="E110" s="29"/>
      <c r="F110" s="28"/>
      <c r="G110" s="29"/>
      <c r="H110" s="28"/>
      <c r="I110" s="35">
        <v>24000</v>
      </c>
      <c r="J110" s="31">
        <f t="shared" si="8"/>
        <v>646000</v>
      </c>
      <c r="K110" s="33">
        <f>+K109-I110</f>
        <v>354000</v>
      </c>
      <c r="L110" s="28"/>
    </row>
    <row r="111" spans="1:12" ht="21" x14ac:dyDescent="0.35">
      <c r="A111" s="27">
        <v>47756</v>
      </c>
      <c r="B111" s="28"/>
      <c r="C111" s="29" t="s">
        <v>41</v>
      </c>
      <c r="D111" s="28"/>
      <c r="E111" s="29"/>
      <c r="F111" s="28"/>
      <c r="G111" s="29"/>
      <c r="H111" s="28"/>
      <c r="I111" s="35">
        <v>24000</v>
      </c>
      <c r="J111" s="31">
        <f t="shared" si="8"/>
        <v>710000</v>
      </c>
      <c r="K111" s="33">
        <f t="shared" ref="K111:K118" si="10">+K110-I111</f>
        <v>330000</v>
      </c>
      <c r="L111" s="28"/>
    </row>
    <row r="112" spans="1:12" ht="21" x14ac:dyDescent="0.35">
      <c r="A112" s="27">
        <v>48121</v>
      </c>
      <c r="B112" s="28"/>
      <c r="C112" s="29" t="s">
        <v>41</v>
      </c>
      <c r="D112" s="28"/>
      <c r="E112" s="29"/>
      <c r="F112" s="28"/>
      <c r="G112" s="29"/>
      <c r="H112" s="28"/>
      <c r="I112" s="35">
        <v>24000</v>
      </c>
      <c r="J112" s="31">
        <f t="shared" si="8"/>
        <v>774000</v>
      </c>
      <c r="K112" s="33">
        <f t="shared" si="10"/>
        <v>306000</v>
      </c>
      <c r="L112" s="28"/>
    </row>
    <row r="113" spans="1:12" ht="21" x14ac:dyDescent="0.35">
      <c r="A113" s="27">
        <v>48487</v>
      </c>
      <c r="B113" s="28"/>
      <c r="C113" s="29" t="s">
        <v>41</v>
      </c>
      <c r="D113" s="28"/>
      <c r="E113" s="29"/>
      <c r="F113" s="28"/>
      <c r="G113" s="29"/>
      <c r="H113" s="28"/>
      <c r="I113" s="35">
        <v>24000</v>
      </c>
      <c r="J113" s="31">
        <f t="shared" si="8"/>
        <v>838000</v>
      </c>
      <c r="K113" s="33">
        <f t="shared" si="10"/>
        <v>282000</v>
      </c>
      <c r="L113" s="28"/>
    </row>
    <row r="114" spans="1:12" ht="21" x14ac:dyDescent="0.35">
      <c r="A114" s="27">
        <v>48852</v>
      </c>
      <c r="B114" s="28"/>
      <c r="C114" s="29" t="s">
        <v>41</v>
      </c>
      <c r="D114" s="28"/>
      <c r="E114" s="29"/>
      <c r="F114" s="28"/>
      <c r="G114" s="29"/>
      <c r="H114" s="28"/>
      <c r="I114" s="35">
        <v>24000</v>
      </c>
      <c r="J114" s="31">
        <f t="shared" si="8"/>
        <v>902000</v>
      </c>
      <c r="K114" s="33">
        <f t="shared" si="10"/>
        <v>258000</v>
      </c>
      <c r="L114" s="28"/>
    </row>
    <row r="115" spans="1:12" ht="21" x14ac:dyDescent="0.35">
      <c r="A115" s="27">
        <v>49217</v>
      </c>
      <c r="B115" s="28"/>
      <c r="C115" s="29" t="s">
        <v>41</v>
      </c>
      <c r="D115" s="28"/>
      <c r="E115" s="29"/>
      <c r="F115" s="28"/>
      <c r="G115" s="29"/>
      <c r="H115" s="28"/>
      <c r="I115" s="35">
        <v>24000</v>
      </c>
      <c r="J115" s="31">
        <f t="shared" si="8"/>
        <v>966000</v>
      </c>
      <c r="K115" s="33">
        <f t="shared" si="10"/>
        <v>234000</v>
      </c>
      <c r="L115" s="28"/>
    </row>
    <row r="116" spans="1:12" ht="21" x14ac:dyDescent="0.35">
      <c r="A116" s="27">
        <v>49582</v>
      </c>
      <c r="B116" s="28"/>
      <c r="C116" s="29" t="s">
        <v>41</v>
      </c>
      <c r="D116" s="28"/>
      <c r="E116" s="28"/>
      <c r="F116" s="28"/>
      <c r="G116" s="28"/>
      <c r="H116" s="28"/>
      <c r="I116" s="35">
        <v>24000</v>
      </c>
      <c r="J116" s="31">
        <f t="shared" si="8"/>
        <v>1030000</v>
      </c>
      <c r="K116" s="33">
        <f t="shared" si="10"/>
        <v>210000</v>
      </c>
      <c r="L116" s="28"/>
    </row>
    <row r="117" spans="1:12" ht="21" x14ac:dyDescent="0.35">
      <c r="A117" s="27">
        <v>49948</v>
      </c>
      <c r="B117" s="28"/>
      <c r="C117" s="29" t="s">
        <v>41</v>
      </c>
      <c r="D117" s="28"/>
      <c r="E117" s="28"/>
      <c r="F117" s="28"/>
      <c r="G117" s="28"/>
      <c r="H117" s="28"/>
      <c r="I117" s="35">
        <v>24000</v>
      </c>
      <c r="J117" s="31">
        <f t="shared" si="8"/>
        <v>1094000</v>
      </c>
      <c r="K117" s="33">
        <f t="shared" si="10"/>
        <v>186000</v>
      </c>
      <c r="L117" s="28"/>
    </row>
    <row r="118" spans="1:12" ht="21" x14ac:dyDescent="0.35">
      <c r="A118" s="27">
        <v>50313</v>
      </c>
      <c r="B118" s="28"/>
      <c r="C118" s="29" t="s">
        <v>41</v>
      </c>
      <c r="D118" s="28"/>
      <c r="E118" s="28"/>
      <c r="F118" s="28"/>
      <c r="G118" s="28"/>
      <c r="H118" s="28"/>
      <c r="I118" s="35">
        <v>24000</v>
      </c>
      <c r="J118" s="31">
        <f t="shared" si="8"/>
        <v>1158000</v>
      </c>
      <c r="K118" s="33">
        <f t="shared" si="10"/>
        <v>162000</v>
      </c>
      <c r="L118" s="28"/>
    </row>
    <row r="119" spans="1:12" ht="21" x14ac:dyDescent="0.35">
      <c r="A119" s="27">
        <v>50678</v>
      </c>
      <c r="B119" s="28"/>
      <c r="C119" s="29" t="s">
        <v>41</v>
      </c>
      <c r="D119" s="28"/>
      <c r="E119" s="28"/>
      <c r="F119" s="28"/>
      <c r="G119" s="28"/>
      <c r="H119" s="28"/>
      <c r="I119" s="35">
        <v>24000</v>
      </c>
      <c r="J119" s="31">
        <f t="shared" si="8"/>
        <v>1222000</v>
      </c>
      <c r="K119" s="33">
        <f>+K118-I119</f>
        <v>138000</v>
      </c>
      <c r="L119" s="28"/>
    </row>
    <row r="120" spans="1:12" ht="21" x14ac:dyDescent="0.35">
      <c r="A120" s="27">
        <v>51043</v>
      </c>
      <c r="B120" s="28"/>
      <c r="C120" s="28" t="s">
        <v>41</v>
      </c>
      <c r="D120" s="28"/>
      <c r="E120" s="28"/>
      <c r="F120" s="28"/>
      <c r="G120" s="28"/>
      <c r="H120" s="28"/>
      <c r="I120" s="35">
        <v>24000</v>
      </c>
      <c r="J120" s="30">
        <f t="shared" si="8"/>
        <v>1286000</v>
      </c>
      <c r="K120" s="34">
        <f t="shared" ref="K120:K124" si="11">+K119-I120</f>
        <v>114000</v>
      </c>
      <c r="L120" s="28"/>
    </row>
    <row r="121" spans="1:12" ht="21" x14ac:dyDescent="0.35">
      <c r="A121" s="27">
        <v>51409</v>
      </c>
      <c r="B121" s="28"/>
      <c r="C121" s="28" t="s">
        <v>41</v>
      </c>
      <c r="D121" s="28"/>
      <c r="E121" s="28"/>
      <c r="F121" s="28"/>
      <c r="G121" s="28"/>
      <c r="H121" s="28"/>
      <c r="I121" s="35">
        <v>24000</v>
      </c>
      <c r="J121" s="30">
        <f t="shared" si="8"/>
        <v>1350000</v>
      </c>
      <c r="K121" s="34">
        <f t="shared" si="11"/>
        <v>90000</v>
      </c>
      <c r="L121" s="28"/>
    </row>
    <row r="122" spans="1:12" ht="21" x14ac:dyDescent="0.35">
      <c r="A122" s="27">
        <v>51774</v>
      </c>
      <c r="B122" s="28"/>
      <c r="C122" s="28" t="s">
        <v>41</v>
      </c>
      <c r="D122" s="28"/>
      <c r="E122" s="28"/>
      <c r="F122" s="28"/>
      <c r="G122" s="28"/>
      <c r="H122" s="28"/>
      <c r="I122" s="35">
        <v>24000</v>
      </c>
      <c r="J122" s="30">
        <f t="shared" si="8"/>
        <v>1414000</v>
      </c>
      <c r="K122" s="34">
        <f t="shared" si="11"/>
        <v>66000</v>
      </c>
      <c r="L122" s="28"/>
    </row>
    <row r="123" spans="1:12" ht="21" x14ac:dyDescent="0.35">
      <c r="A123" s="27">
        <v>52139</v>
      </c>
      <c r="B123" s="28"/>
      <c r="C123" s="28" t="s">
        <v>41</v>
      </c>
      <c r="D123" s="28"/>
      <c r="E123" s="28"/>
      <c r="F123" s="28"/>
      <c r="G123" s="28"/>
      <c r="H123" s="28"/>
      <c r="I123" s="35">
        <v>24000</v>
      </c>
      <c r="J123" s="30">
        <f t="shared" si="8"/>
        <v>1478000</v>
      </c>
      <c r="K123" s="34">
        <f t="shared" si="11"/>
        <v>42000</v>
      </c>
      <c r="L123" s="28"/>
    </row>
    <row r="124" spans="1:12" ht="21" x14ac:dyDescent="0.35">
      <c r="A124" s="27">
        <v>52504</v>
      </c>
      <c r="B124" s="28"/>
      <c r="C124" s="28" t="s">
        <v>41</v>
      </c>
      <c r="D124" s="28"/>
      <c r="E124" s="28"/>
      <c r="F124" s="28"/>
      <c r="G124" s="28"/>
      <c r="H124" s="28"/>
      <c r="I124" s="35">
        <v>24000</v>
      </c>
      <c r="J124" s="30">
        <f t="shared" si="8"/>
        <v>1542000</v>
      </c>
      <c r="K124" s="34">
        <f t="shared" si="11"/>
        <v>18000</v>
      </c>
      <c r="L124" s="28"/>
    </row>
    <row r="125" spans="1:12" ht="21" x14ac:dyDescent="0.35">
      <c r="A125" s="27">
        <v>52870</v>
      </c>
      <c r="B125" s="36"/>
      <c r="C125" s="36" t="s">
        <v>41</v>
      </c>
      <c r="D125" s="36"/>
      <c r="E125" s="36"/>
      <c r="F125" s="36"/>
      <c r="G125" s="36"/>
      <c r="H125" s="36"/>
      <c r="I125" s="59">
        <v>24000</v>
      </c>
      <c r="J125" s="42">
        <f>+$I$13+J124</f>
        <v>1606000</v>
      </c>
      <c r="K125" s="38">
        <v>1</v>
      </c>
      <c r="L125" s="36"/>
    </row>
    <row r="130" spans="1:12" ht="21" x14ac:dyDescent="0.35">
      <c r="A130" s="115" t="s">
        <v>0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1:12" ht="2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 t="s">
        <v>1</v>
      </c>
      <c r="K131" s="116" t="s">
        <v>2</v>
      </c>
      <c r="L131" s="116"/>
    </row>
    <row r="132" spans="1:12" ht="2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 t="s">
        <v>3</v>
      </c>
      <c r="K132" s="117" t="s">
        <v>43</v>
      </c>
      <c r="L132" s="117"/>
    </row>
    <row r="133" spans="1:12" ht="21" x14ac:dyDescent="0.35">
      <c r="A133" s="2" t="s">
        <v>4</v>
      </c>
      <c r="B133" s="114" t="s">
        <v>5</v>
      </c>
      <c r="C133" s="114"/>
      <c r="D133" s="3" t="s">
        <v>6</v>
      </c>
      <c r="E133" s="113" t="s">
        <v>7</v>
      </c>
      <c r="F133" s="113"/>
      <c r="G133" s="4" t="s">
        <v>8</v>
      </c>
      <c r="H133" s="5"/>
      <c r="I133" s="118" t="s">
        <v>48</v>
      </c>
      <c r="J133" s="118"/>
      <c r="K133" s="3" t="s">
        <v>10</v>
      </c>
      <c r="L133" s="6">
        <v>312</v>
      </c>
    </row>
    <row r="134" spans="1:12" ht="21" x14ac:dyDescent="0.35">
      <c r="A134" s="4" t="s">
        <v>12</v>
      </c>
      <c r="B134" s="4"/>
      <c r="C134" s="6" t="s">
        <v>42</v>
      </c>
      <c r="D134" s="112"/>
      <c r="E134" s="112"/>
      <c r="F134" s="112"/>
      <c r="G134" s="2" t="s">
        <v>13</v>
      </c>
      <c r="H134" s="2"/>
      <c r="I134" s="2"/>
      <c r="J134" s="113"/>
      <c r="K134" s="113"/>
      <c r="L134" s="113"/>
    </row>
    <row r="135" spans="1:12" ht="21" x14ac:dyDescent="0.35">
      <c r="A135" s="7" t="s">
        <v>14</v>
      </c>
      <c r="B135" s="114"/>
      <c r="C135" s="114"/>
      <c r="D135" s="114"/>
      <c r="E135" s="114"/>
      <c r="F135" s="114"/>
      <c r="G135" s="114"/>
      <c r="H135" s="114"/>
      <c r="I135" s="114"/>
      <c r="J135" s="7"/>
      <c r="K135" s="7" t="s">
        <v>15</v>
      </c>
      <c r="L135" s="43" t="s">
        <v>16</v>
      </c>
    </row>
    <row r="136" spans="1:12" ht="21" x14ac:dyDescent="0.35">
      <c r="A136" s="9" t="s">
        <v>17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21" x14ac:dyDescent="0.35">
      <c r="A137" s="9" t="s">
        <v>18</v>
      </c>
      <c r="B137" s="7"/>
      <c r="C137" s="7"/>
      <c r="D137" s="7"/>
      <c r="E137" s="7"/>
      <c r="F137" s="7"/>
      <c r="G137" s="7" t="s">
        <v>19</v>
      </c>
      <c r="H137" s="7"/>
      <c r="I137" s="7"/>
      <c r="J137" s="10"/>
      <c r="K137" s="11"/>
      <c r="L137" s="7"/>
    </row>
    <row r="138" spans="1:12" ht="2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1" x14ac:dyDescent="0.35">
      <c r="A139" s="12"/>
      <c r="B139" s="13"/>
      <c r="C139" s="14"/>
      <c r="D139" s="13" t="s">
        <v>20</v>
      </c>
      <c r="E139" s="14" t="s">
        <v>21</v>
      </c>
      <c r="F139" s="13"/>
      <c r="G139" s="14" t="s">
        <v>22</v>
      </c>
      <c r="H139" s="13" t="s">
        <v>23</v>
      </c>
      <c r="I139" s="14" t="s">
        <v>24</v>
      </c>
      <c r="J139" s="13" t="s">
        <v>24</v>
      </c>
      <c r="K139" s="14"/>
      <c r="L139" s="13"/>
    </row>
    <row r="140" spans="1:12" ht="21" x14ac:dyDescent="0.35">
      <c r="A140" s="15" t="s">
        <v>25</v>
      </c>
      <c r="B140" s="16" t="s">
        <v>26</v>
      </c>
      <c r="C140" s="17" t="s">
        <v>27</v>
      </c>
      <c r="D140" s="16" t="s">
        <v>28</v>
      </c>
      <c r="E140" s="18" t="s">
        <v>29</v>
      </c>
      <c r="F140" s="16" t="s">
        <v>30</v>
      </c>
      <c r="G140" s="17" t="s">
        <v>31</v>
      </c>
      <c r="H140" s="16" t="s">
        <v>32</v>
      </c>
      <c r="I140" s="17" t="s">
        <v>33</v>
      </c>
      <c r="J140" s="16" t="s">
        <v>34</v>
      </c>
      <c r="K140" s="17" t="s">
        <v>35</v>
      </c>
      <c r="L140" s="16" t="s">
        <v>36</v>
      </c>
    </row>
    <row r="141" spans="1:12" ht="21" x14ac:dyDescent="0.35">
      <c r="A141" s="15"/>
      <c r="B141" s="16"/>
      <c r="C141" s="17"/>
      <c r="D141" s="16"/>
      <c r="E141" s="18" t="s">
        <v>37</v>
      </c>
      <c r="F141" s="16"/>
      <c r="G141" s="17"/>
      <c r="H141" s="16" t="s">
        <v>38</v>
      </c>
      <c r="I141" s="17"/>
      <c r="J141" s="16"/>
      <c r="K141" s="17"/>
      <c r="L141" s="16"/>
    </row>
    <row r="142" spans="1:12" ht="21" x14ac:dyDescent="0.35">
      <c r="A142" s="19">
        <v>29859</v>
      </c>
      <c r="B142" s="20"/>
      <c r="C142" s="21" t="s">
        <v>49</v>
      </c>
      <c r="D142" s="13">
        <v>1</v>
      </c>
      <c r="E142" s="22">
        <v>150000</v>
      </c>
      <c r="F142" s="23">
        <f>+$E142</f>
        <v>150000</v>
      </c>
      <c r="G142" s="14">
        <v>25</v>
      </c>
      <c r="H142" s="24">
        <v>0.04</v>
      </c>
      <c r="I142" s="25">
        <f>+F142*H142</f>
        <v>6000</v>
      </c>
      <c r="J142" s="20">
        <v>0</v>
      </c>
      <c r="K142" s="26">
        <f>+E142</f>
        <v>150000</v>
      </c>
      <c r="L142" s="20"/>
    </row>
    <row r="143" spans="1:12" ht="21" x14ac:dyDescent="0.35">
      <c r="A143" s="27"/>
      <c r="B143" s="28"/>
      <c r="C143" s="29"/>
      <c r="D143" s="16" t="s">
        <v>39</v>
      </c>
      <c r="E143" s="30"/>
      <c r="F143" s="31"/>
      <c r="G143" s="17"/>
      <c r="H143" s="32"/>
      <c r="I143" s="30"/>
      <c r="J143" s="28"/>
      <c r="K143" s="33"/>
      <c r="L143" s="28"/>
    </row>
    <row r="144" spans="1:12" ht="21" x14ac:dyDescent="0.35">
      <c r="A144" s="27">
        <v>30224</v>
      </c>
      <c r="B144" s="28"/>
      <c r="C144" s="29" t="s">
        <v>40</v>
      </c>
      <c r="D144" s="28"/>
      <c r="E144" s="29"/>
      <c r="F144" s="28"/>
      <c r="G144" s="29"/>
      <c r="H144" s="28"/>
      <c r="I144" s="34">
        <f>(I142/12)/30*1</f>
        <v>16.666666666666668</v>
      </c>
      <c r="J144" s="34">
        <f>+I144</f>
        <v>16.666666666666668</v>
      </c>
      <c r="K144" s="33">
        <f>+K142-I144</f>
        <v>149983.33333333334</v>
      </c>
      <c r="L144" s="28"/>
    </row>
    <row r="145" spans="1:12" ht="21" x14ac:dyDescent="0.35">
      <c r="A145" s="27">
        <v>30589</v>
      </c>
      <c r="B145" s="28"/>
      <c r="C145" s="29" t="s">
        <v>41</v>
      </c>
      <c r="D145" s="28"/>
      <c r="E145" s="29"/>
      <c r="F145" s="28"/>
      <c r="G145" s="29"/>
      <c r="H145" s="28"/>
      <c r="I145" s="35">
        <v>6000</v>
      </c>
      <c r="J145" s="31">
        <f>+$I$13+J144</f>
        <v>64016.666666666664</v>
      </c>
      <c r="K145" s="33">
        <f>+K144-I145</f>
        <v>143983.33333333334</v>
      </c>
      <c r="L145" s="28"/>
    </row>
    <row r="146" spans="1:12" ht="21" x14ac:dyDescent="0.35">
      <c r="A146" s="27">
        <v>30955</v>
      </c>
      <c r="B146" s="28"/>
      <c r="C146" s="29" t="s">
        <v>41</v>
      </c>
      <c r="D146" s="28"/>
      <c r="E146" s="29"/>
      <c r="F146" s="28"/>
      <c r="G146" s="29"/>
      <c r="H146" s="28"/>
      <c r="I146" s="35">
        <v>6000</v>
      </c>
      <c r="J146" s="31">
        <f t="shared" ref="J146:J169" si="12">+$I$13+J145</f>
        <v>128016.66666666666</v>
      </c>
      <c r="K146" s="33">
        <f t="shared" ref="K146:K153" si="13">+K145-I146</f>
        <v>137983.33333333334</v>
      </c>
      <c r="L146" s="28"/>
    </row>
    <row r="147" spans="1:12" ht="21" x14ac:dyDescent="0.35">
      <c r="A147" s="27">
        <v>31320</v>
      </c>
      <c r="B147" s="28"/>
      <c r="C147" s="29" t="s">
        <v>41</v>
      </c>
      <c r="D147" s="28"/>
      <c r="E147" s="29"/>
      <c r="F147" s="28"/>
      <c r="G147" s="29"/>
      <c r="H147" s="28"/>
      <c r="I147" s="35">
        <v>6000</v>
      </c>
      <c r="J147" s="31">
        <f t="shared" si="12"/>
        <v>192016.66666666666</v>
      </c>
      <c r="K147" s="33">
        <f t="shared" si="13"/>
        <v>131983.33333333334</v>
      </c>
      <c r="L147" s="28"/>
    </row>
    <row r="148" spans="1:12" ht="21" x14ac:dyDescent="0.35">
      <c r="A148" s="27">
        <v>31685</v>
      </c>
      <c r="B148" s="28"/>
      <c r="C148" s="29" t="s">
        <v>41</v>
      </c>
      <c r="D148" s="28"/>
      <c r="E148" s="29"/>
      <c r="F148" s="28"/>
      <c r="G148" s="29"/>
      <c r="H148" s="28"/>
      <c r="I148" s="35">
        <v>6000</v>
      </c>
      <c r="J148" s="31">
        <f t="shared" si="12"/>
        <v>256016.66666666666</v>
      </c>
      <c r="K148" s="33">
        <f t="shared" si="13"/>
        <v>125983.33333333334</v>
      </c>
      <c r="L148" s="28"/>
    </row>
    <row r="149" spans="1:12" ht="21" x14ac:dyDescent="0.35">
      <c r="A149" s="27">
        <v>32050</v>
      </c>
      <c r="B149" s="28"/>
      <c r="C149" s="29" t="s">
        <v>41</v>
      </c>
      <c r="D149" s="28"/>
      <c r="E149" s="29"/>
      <c r="F149" s="28"/>
      <c r="G149" s="29"/>
      <c r="H149" s="28"/>
      <c r="I149" s="35">
        <v>6000</v>
      </c>
      <c r="J149" s="31">
        <f t="shared" si="12"/>
        <v>320016.66666666663</v>
      </c>
      <c r="K149" s="33">
        <f t="shared" si="13"/>
        <v>119983.33333333334</v>
      </c>
      <c r="L149" s="28"/>
    </row>
    <row r="150" spans="1:12" ht="21" x14ac:dyDescent="0.35">
      <c r="A150" s="27">
        <v>32416</v>
      </c>
      <c r="B150" s="28"/>
      <c r="C150" s="29" t="s">
        <v>41</v>
      </c>
      <c r="D150" s="28"/>
      <c r="E150" s="29"/>
      <c r="F150" s="28"/>
      <c r="G150" s="29"/>
      <c r="H150" s="28"/>
      <c r="I150" s="35">
        <v>6000</v>
      </c>
      <c r="J150" s="31">
        <f t="shared" si="12"/>
        <v>384016.66666666663</v>
      </c>
      <c r="K150" s="33">
        <f t="shared" si="13"/>
        <v>113983.33333333334</v>
      </c>
      <c r="L150" s="28"/>
    </row>
    <row r="151" spans="1:12" ht="21" x14ac:dyDescent="0.35">
      <c r="A151" s="27">
        <v>32781</v>
      </c>
      <c r="B151" s="28"/>
      <c r="C151" s="29" t="s">
        <v>41</v>
      </c>
      <c r="D151" s="28"/>
      <c r="E151" s="29"/>
      <c r="F151" s="28"/>
      <c r="G151" s="29"/>
      <c r="H151" s="28"/>
      <c r="I151" s="35">
        <v>6000</v>
      </c>
      <c r="J151" s="31">
        <f t="shared" si="12"/>
        <v>448016.66666666663</v>
      </c>
      <c r="K151" s="33">
        <f t="shared" si="13"/>
        <v>107983.33333333334</v>
      </c>
      <c r="L151" s="28"/>
    </row>
    <row r="152" spans="1:12" ht="21" x14ac:dyDescent="0.35">
      <c r="A152" s="27">
        <v>33146</v>
      </c>
      <c r="B152" s="28"/>
      <c r="C152" s="29" t="s">
        <v>41</v>
      </c>
      <c r="D152" s="28"/>
      <c r="E152" s="29"/>
      <c r="F152" s="28"/>
      <c r="G152" s="29"/>
      <c r="H152" s="28"/>
      <c r="I152" s="35">
        <v>6000</v>
      </c>
      <c r="J152" s="31">
        <f t="shared" si="12"/>
        <v>512016.66666666663</v>
      </c>
      <c r="K152" s="33">
        <f t="shared" si="13"/>
        <v>101983.33333333334</v>
      </c>
      <c r="L152" s="28"/>
    </row>
    <row r="153" spans="1:12" ht="21" x14ac:dyDescent="0.35">
      <c r="A153" s="27">
        <v>33511</v>
      </c>
      <c r="B153" s="28"/>
      <c r="C153" s="29" t="s">
        <v>41</v>
      </c>
      <c r="D153" s="28"/>
      <c r="E153" s="29"/>
      <c r="F153" s="28"/>
      <c r="G153" s="29"/>
      <c r="H153" s="28"/>
      <c r="I153" s="35">
        <v>6000</v>
      </c>
      <c r="J153" s="31">
        <f t="shared" si="12"/>
        <v>576016.66666666663</v>
      </c>
      <c r="K153" s="33">
        <f t="shared" si="13"/>
        <v>95983.333333333343</v>
      </c>
      <c r="L153" s="28"/>
    </row>
    <row r="154" spans="1:12" ht="21" x14ac:dyDescent="0.35">
      <c r="A154" s="27">
        <v>33877</v>
      </c>
      <c r="B154" s="28"/>
      <c r="C154" s="29" t="s">
        <v>41</v>
      </c>
      <c r="D154" s="28"/>
      <c r="E154" s="29"/>
      <c r="F154" s="28"/>
      <c r="G154" s="29"/>
      <c r="H154" s="28"/>
      <c r="I154" s="35">
        <v>6000</v>
      </c>
      <c r="J154" s="31">
        <f t="shared" si="12"/>
        <v>640016.66666666663</v>
      </c>
      <c r="K154" s="33">
        <f>+K153-I154</f>
        <v>89983.333333333343</v>
      </c>
      <c r="L154" s="28"/>
    </row>
    <row r="155" spans="1:12" ht="21" x14ac:dyDescent="0.35">
      <c r="A155" s="27">
        <v>34242</v>
      </c>
      <c r="B155" s="28"/>
      <c r="C155" s="29" t="s">
        <v>41</v>
      </c>
      <c r="D155" s="28"/>
      <c r="E155" s="29"/>
      <c r="F155" s="28"/>
      <c r="G155" s="29"/>
      <c r="H155" s="28"/>
      <c r="I155" s="35">
        <v>6000</v>
      </c>
      <c r="J155" s="31">
        <f t="shared" si="12"/>
        <v>704016.66666666663</v>
      </c>
      <c r="K155" s="33">
        <f t="shared" ref="K155:K162" si="14">+K154-I155</f>
        <v>83983.333333333343</v>
      </c>
      <c r="L155" s="28"/>
    </row>
    <row r="156" spans="1:12" ht="21" x14ac:dyDescent="0.35">
      <c r="A156" s="27">
        <v>34607</v>
      </c>
      <c r="B156" s="28"/>
      <c r="C156" s="29" t="s">
        <v>41</v>
      </c>
      <c r="D156" s="28"/>
      <c r="E156" s="29"/>
      <c r="F156" s="28"/>
      <c r="G156" s="29"/>
      <c r="H156" s="28"/>
      <c r="I156" s="35">
        <v>6000</v>
      </c>
      <c r="J156" s="31">
        <f t="shared" si="12"/>
        <v>768016.66666666663</v>
      </c>
      <c r="K156" s="33">
        <f t="shared" si="14"/>
        <v>77983.333333333343</v>
      </c>
      <c r="L156" s="28"/>
    </row>
    <row r="157" spans="1:12" ht="21" x14ac:dyDescent="0.35">
      <c r="A157" s="27">
        <v>34972</v>
      </c>
      <c r="B157" s="28"/>
      <c r="C157" s="29" t="s">
        <v>41</v>
      </c>
      <c r="D157" s="28"/>
      <c r="E157" s="29"/>
      <c r="F157" s="28"/>
      <c r="G157" s="29"/>
      <c r="H157" s="28"/>
      <c r="I157" s="35">
        <v>6000</v>
      </c>
      <c r="J157" s="31">
        <f t="shared" si="12"/>
        <v>832016.66666666663</v>
      </c>
      <c r="K157" s="33">
        <f t="shared" si="14"/>
        <v>71983.333333333343</v>
      </c>
      <c r="L157" s="28"/>
    </row>
    <row r="158" spans="1:12" ht="21" x14ac:dyDescent="0.35">
      <c r="A158" s="27">
        <v>35338</v>
      </c>
      <c r="B158" s="28"/>
      <c r="C158" s="29" t="s">
        <v>41</v>
      </c>
      <c r="D158" s="28"/>
      <c r="E158" s="29"/>
      <c r="F158" s="28"/>
      <c r="G158" s="29"/>
      <c r="H158" s="28"/>
      <c r="I158" s="35">
        <v>6000</v>
      </c>
      <c r="J158" s="31">
        <f t="shared" si="12"/>
        <v>896016.66666666663</v>
      </c>
      <c r="K158" s="33">
        <f t="shared" si="14"/>
        <v>65983.333333333343</v>
      </c>
      <c r="L158" s="28"/>
    </row>
    <row r="159" spans="1:12" ht="21" x14ac:dyDescent="0.35">
      <c r="A159" s="27">
        <v>35703</v>
      </c>
      <c r="B159" s="28"/>
      <c r="C159" s="29" t="s">
        <v>41</v>
      </c>
      <c r="D159" s="28"/>
      <c r="E159" s="29"/>
      <c r="F159" s="28"/>
      <c r="G159" s="29"/>
      <c r="H159" s="28"/>
      <c r="I159" s="35">
        <v>6000</v>
      </c>
      <c r="J159" s="31">
        <f t="shared" si="12"/>
        <v>960016.66666666663</v>
      </c>
      <c r="K159" s="33">
        <f t="shared" si="14"/>
        <v>59983.333333333343</v>
      </c>
      <c r="L159" s="28"/>
    </row>
    <row r="160" spans="1:12" ht="21" x14ac:dyDescent="0.35">
      <c r="A160" s="27">
        <v>36068</v>
      </c>
      <c r="B160" s="28"/>
      <c r="C160" s="29" t="s">
        <v>41</v>
      </c>
      <c r="D160" s="28"/>
      <c r="E160" s="28"/>
      <c r="F160" s="28"/>
      <c r="G160" s="28"/>
      <c r="H160" s="28"/>
      <c r="I160" s="35">
        <v>6000</v>
      </c>
      <c r="J160" s="31">
        <f t="shared" si="12"/>
        <v>1024016.6666666666</v>
      </c>
      <c r="K160" s="33">
        <f t="shared" si="14"/>
        <v>53983.333333333343</v>
      </c>
      <c r="L160" s="28"/>
    </row>
    <row r="161" spans="1:12" ht="21" x14ac:dyDescent="0.35">
      <c r="A161" s="27">
        <v>36433</v>
      </c>
      <c r="B161" s="28"/>
      <c r="C161" s="29" t="s">
        <v>41</v>
      </c>
      <c r="D161" s="28"/>
      <c r="E161" s="28"/>
      <c r="F161" s="28"/>
      <c r="G161" s="28"/>
      <c r="H161" s="28"/>
      <c r="I161" s="35">
        <v>6000</v>
      </c>
      <c r="J161" s="31">
        <f t="shared" si="12"/>
        <v>1088016.6666666665</v>
      </c>
      <c r="K161" s="33">
        <f t="shared" si="14"/>
        <v>47983.333333333343</v>
      </c>
      <c r="L161" s="28"/>
    </row>
    <row r="162" spans="1:12" ht="21" x14ac:dyDescent="0.35">
      <c r="A162" s="27">
        <v>36799</v>
      </c>
      <c r="B162" s="28"/>
      <c r="C162" s="29" t="s">
        <v>41</v>
      </c>
      <c r="D162" s="28"/>
      <c r="E162" s="28"/>
      <c r="F162" s="28"/>
      <c r="G162" s="28"/>
      <c r="H162" s="28"/>
      <c r="I162" s="35">
        <v>6000</v>
      </c>
      <c r="J162" s="31">
        <f t="shared" si="12"/>
        <v>1152016.6666666665</v>
      </c>
      <c r="K162" s="33">
        <f t="shared" si="14"/>
        <v>41983.333333333343</v>
      </c>
      <c r="L162" s="28"/>
    </row>
    <row r="163" spans="1:12" ht="21" x14ac:dyDescent="0.35">
      <c r="A163" s="27">
        <v>37164</v>
      </c>
      <c r="B163" s="28"/>
      <c r="C163" s="29" t="s">
        <v>41</v>
      </c>
      <c r="D163" s="28"/>
      <c r="E163" s="28"/>
      <c r="F163" s="28"/>
      <c r="G163" s="28"/>
      <c r="H163" s="28"/>
      <c r="I163" s="35">
        <v>6000</v>
      </c>
      <c r="J163" s="31">
        <f t="shared" si="12"/>
        <v>1216016.6666666665</v>
      </c>
      <c r="K163" s="33">
        <f>+K162-I163</f>
        <v>35983.333333333343</v>
      </c>
      <c r="L163" s="28"/>
    </row>
    <row r="164" spans="1:12" ht="21" x14ac:dyDescent="0.35">
      <c r="A164" s="27">
        <v>37529</v>
      </c>
      <c r="B164" s="28"/>
      <c r="C164" s="28" t="s">
        <v>41</v>
      </c>
      <c r="D164" s="28"/>
      <c r="E164" s="28"/>
      <c r="F164" s="28"/>
      <c r="G164" s="28"/>
      <c r="H164" s="28"/>
      <c r="I164" s="35">
        <v>6000</v>
      </c>
      <c r="J164" s="30">
        <f t="shared" si="12"/>
        <v>1280016.6666666665</v>
      </c>
      <c r="K164" s="34">
        <f t="shared" ref="K164:K168" si="15">+K163-I164</f>
        <v>29983.333333333343</v>
      </c>
      <c r="L164" s="28"/>
    </row>
    <row r="165" spans="1:12" ht="21" x14ac:dyDescent="0.35">
      <c r="A165" s="27">
        <v>37894</v>
      </c>
      <c r="B165" s="28"/>
      <c r="C165" s="28" t="s">
        <v>41</v>
      </c>
      <c r="D165" s="28"/>
      <c r="E165" s="28"/>
      <c r="F165" s="28"/>
      <c r="G165" s="28"/>
      <c r="H165" s="28"/>
      <c r="I165" s="35">
        <v>6000</v>
      </c>
      <c r="J165" s="30">
        <f t="shared" si="12"/>
        <v>1344016.6666666665</v>
      </c>
      <c r="K165" s="34">
        <f t="shared" si="15"/>
        <v>23983.333333333343</v>
      </c>
      <c r="L165" s="28"/>
    </row>
    <row r="166" spans="1:12" ht="21" x14ac:dyDescent="0.35">
      <c r="A166" s="27">
        <v>38260</v>
      </c>
      <c r="B166" s="28"/>
      <c r="C166" s="28" t="s">
        <v>41</v>
      </c>
      <c r="D166" s="28"/>
      <c r="E166" s="28"/>
      <c r="F166" s="28"/>
      <c r="G166" s="28"/>
      <c r="H166" s="28"/>
      <c r="I166" s="35">
        <v>6000</v>
      </c>
      <c r="J166" s="30">
        <f t="shared" si="12"/>
        <v>1408016.6666666665</v>
      </c>
      <c r="K166" s="34">
        <f t="shared" si="15"/>
        <v>17983.333333333343</v>
      </c>
      <c r="L166" s="28"/>
    </row>
    <row r="167" spans="1:12" ht="21" x14ac:dyDescent="0.35">
      <c r="A167" s="27">
        <v>38625</v>
      </c>
      <c r="B167" s="28"/>
      <c r="C167" s="28" t="s">
        <v>41</v>
      </c>
      <c r="D167" s="28"/>
      <c r="E167" s="28"/>
      <c r="F167" s="28"/>
      <c r="G167" s="28"/>
      <c r="H167" s="28"/>
      <c r="I167" s="35">
        <v>6000</v>
      </c>
      <c r="J167" s="30">
        <f t="shared" si="12"/>
        <v>1472016.6666666665</v>
      </c>
      <c r="K167" s="34">
        <f t="shared" si="15"/>
        <v>11983.333333333343</v>
      </c>
      <c r="L167" s="28"/>
    </row>
    <row r="168" spans="1:12" ht="21" x14ac:dyDescent="0.35">
      <c r="A168" s="27">
        <v>38990</v>
      </c>
      <c r="B168" s="28"/>
      <c r="C168" s="28" t="s">
        <v>41</v>
      </c>
      <c r="D168" s="28"/>
      <c r="E168" s="28"/>
      <c r="F168" s="28"/>
      <c r="G168" s="28"/>
      <c r="H168" s="28"/>
      <c r="I168" s="35">
        <v>6000</v>
      </c>
      <c r="J168" s="30">
        <f t="shared" si="12"/>
        <v>1536016.6666666665</v>
      </c>
      <c r="K168" s="34">
        <f t="shared" si="15"/>
        <v>5983.333333333343</v>
      </c>
      <c r="L168" s="28"/>
    </row>
    <row r="169" spans="1:12" ht="21" x14ac:dyDescent="0.35">
      <c r="A169" s="41">
        <v>39355</v>
      </c>
      <c r="B169" s="36"/>
      <c r="C169" s="36" t="s">
        <v>41</v>
      </c>
      <c r="D169" s="36"/>
      <c r="E169" s="36"/>
      <c r="F169" s="36"/>
      <c r="G169" s="36"/>
      <c r="H169" s="36"/>
      <c r="I169" s="59">
        <v>6000</v>
      </c>
      <c r="J169" s="42">
        <f t="shared" si="12"/>
        <v>1600016.6666666665</v>
      </c>
      <c r="K169" s="38">
        <v>1</v>
      </c>
      <c r="L169" s="36"/>
    </row>
    <row r="172" spans="1:12" ht="21" x14ac:dyDescent="0.35">
      <c r="A172" s="115" t="s">
        <v>0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1:12" ht="2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 t="s">
        <v>1</v>
      </c>
      <c r="K173" s="116" t="s">
        <v>2</v>
      </c>
      <c r="L173" s="116"/>
    </row>
    <row r="174" spans="1:12" ht="2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 t="s">
        <v>3</v>
      </c>
      <c r="K174" s="117" t="s">
        <v>43</v>
      </c>
      <c r="L174" s="117"/>
    </row>
    <row r="175" spans="1:12" ht="21" x14ac:dyDescent="0.35">
      <c r="A175" s="2" t="s">
        <v>4</v>
      </c>
      <c r="B175" s="114" t="s">
        <v>5</v>
      </c>
      <c r="C175" s="114"/>
      <c r="D175" s="3" t="s">
        <v>6</v>
      </c>
      <c r="E175" s="113" t="s">
        <v>7</v>
      </c>
      <c r="F175" s="113"/>
      <c r="G175" s="4" t="s">
        <v>8</v>
      </c>
      <c r="H175" s="5"/>
      <c r="I175" s="118" t="s">
        <v>51</v>
      </c>
      <c r="J175" s="118"/>
      <c r="K175" s="3" t="s">
        <v>10</v>
      </c>
      <c r="L175" s="6" t="s">
        <v>50</v>
      </c>
    </row>
    <row r="176" spans="1:12" ht="21" x14ac:dyDescent="0.35">
      <c r="A176" s="4" t="s">
        <v>12</v>
      </c>
      <c r="B176" s="4"/>
      <c r="C176" s="6" t="s">
        <v>42</v>
      </c>
      <c r="D176" s="112"/>
      <c r="E176" s="112"/>
      <c r="F176" s="112"/>
      <c r="G176" s="2" t="s">
        <v>13</v>
      </c>
      <c r="H176" s="2"/>
      <c r="I176" s="2"/>
      <c r="J176" s="113"/>
      <c r="K176" s="113"/>
      <c r="L176" s="113"/>
    </row>
    <row r="177" spans="1:12" ht="21" x14ac:dyDescent="0.35">
      <c r="A177" s="7" t="s">
        <v>14</v>
      </c>
      <c r="B177" s="114"/>
      <c r="C177" s="114"/>
      <c r="D177" s="114"/>
      <c r="E177" s="114"/>
      <c r="F177" s="114"/>
      <c r="G177" s="114"/>
      <c r="H177" s="114"/>
      <c r="I177" s="114"/>
      <c r="J177" s="7"/>
      <c r="K177" s="7" t="s">
        <v>15</v>
      </c>
      <c r="L177" s="43" t="s">
        <v>16</v>
      </c>
    </row>
    <row r="178" spans="1:12" ht="21" x14ac:dyDescent="0.35">
      <c r="A178" s="9" t="s">
        <v>17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21" x14ac:dyDescent="0.35">
      <c r="A179" s="9" t="s">
        <v>18</v>
      </c>
      <c r="B179" s="7"/>
      <c r="C179" s="7"/>
      <c r="D179" s="7"/>
      <c r="E179" s="7"/>
      <c r="F179" s="7"/>
      <c r="G179" s="7" t="s">
        <v>19</v>
      </c>
      <c r="H179" s="7"/>
      <c r="I179" s="7"/>
      <c r="J179" s="10"/>
      <c r="K179" s="11"/>
      <c r="L179" s="7"/>
    </row>
    <row r="180" spans="1:12" ht="2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1" x14ac:dyDescent="0.35">
      <c r="A181" s="12"/>
      <c r="B181" s="13"/>
      <c r="C181" s="14"/>
      <c r="D181" s="13" t="s">
        <v>20</v>
      </c>
      <c r="E181" s="14" t="s">
        <v>21</v>
      </c>
      <c r="F181" s="13"/>
      <c r="G181" s="14" t="s">
        <v>22</v>
      </c>
      <c r="H181" s="13" t="s">
        <v>23</v>
      </c>
      <c r="I181" s="14" t="s">
        <v>24</v>
      </c>
      <c r="J181" s="13" t="s">
        <v>24</v>
      </c>
      <c r="K181" s="14"/>
      <c r="L181" s="13"/>
    </row>
    <row r="182" spans="1:12" ht="21" x14ac:dyDescent="0.35">
      <c r="A182" s="15" t="s">
        <v>25</v>
      </c>
      <c r="B182" s="16" t="s">
        <v>26</v>
      </c>
      <c r="C182" s="17" t="s">
        <v>27</v>
      </c>
      <c r="D182" s="16" t="s">
        <v>28</v>
      </c>
      <c r="E182" s="18" t="s">
        <v>29</v>
      </c>
      <c r="F182" s="16" t="s">
        <v>30</v>
      </c>
      <c r="G182" s="17" t="s">
        <v>31</v>
      </c>
      <c r="H182" s="16" t="s">
        <v>32</v>
      </c>
      <c r="I182" s="17" t="s">
        <v>33</v>
      </c>
      <c r="J182" s="16" t="s">
        <v>34</v>
      </c>
      <c r="K182" s="17" t="s">
        <v>35</v>
      </c>
      <c r="L182" s="16" t="s">
        <v>36</v>
      </c>
    </row>
    <row r="183" spans="1:12" ht="21" x14ac:dyDescent="0.35">
      <c r="A183" s="15"/>
      <c r="B183" s="16"/>
      <c r="C183" s="17"/>
      <c r="D183" s="16"/>
      <c r="E183" s="18" t="s">
        <v>37</v>
      </c>
      <c r="F183" s="16"/>
      <c r="G183" s="17"/>
      <c r="H183" s="16" t="s">
        <v>38</v>
      </c>
      <c r="I183" s="17"/>
      <c r="J183" s="16"/>
      <c r="K183" s="17"/>
      <c r="L183" s="16"/>
    </row>
    <row r="184" spans="1:12" ht="21" x14ac:dyDescent="0.35">
      <c r="A184" s="19">
        <v>33146</v>
      </c>
      <c r="B184" s="20"/>
      <c r="C184" s="21" t="s">
        <v>52</v>
      </c>
      <c r="D184" s="13">
        <v>1</v>
      </c>
      <c r="E184" s="22">
        <v>300000</v>
      </c>
      <c r="F184" s="23">
        <f>+$E184</f>
        <v>300000</v>
      </c>
      <c r="G184" s="14">
        <v>25</v>
      </c>
      <c r="H184" s="24">
        <v>0.04</v>
      </c>
      <c r="I184" s="25">
        <f>+F184*H184</f>
        <v>12000</v>
      </c>
      <c r="J184" s="20">
        <v>0</v>
      </c>
      <c r="K184" s="26">
        <f>+E184</f>
        <v>300000</v>
      </c>
      <c r="L184" s="20"/>
    </row>
    <row r="185" spans="1:12" ht="21" x14ac:dyDescent="0.35">
      <c r="A185" s="27"/>
      <c r="B185" s="28"/>
      <c r="C185" s="29"/>
      <c r="D185" s="16" t="s">
        <v>39</v>
      </c>
      <c r="E185" s="30"/>
      <c r="F185" s="31"/>
      <c r="G185" s="17"/>
      <c r="H185" s="32"/>
      <c r="I185" s="30"/>
      <c r="J185" s="28"/>
      <c r="K185" s="33"/>
      <c r="L185" s="28"/>
    </row>
    <row r="186" spans="1:12" ht="21" x14ac:dyDescent="0.35">
      <c r="A186" s="27">
        <v>33511</v>
      </c>
      <c r="B186" s="28"/>
      <c r="C186" s="29" t="s">
        <v>40</v>
      </c>
      <c r="D186" s="28"/>
      <c r="E186" s="29"/>
      <c r="F186" s="28"/>
      <c r="G186" s="29"/>
      <c r="H186" s="28"/>
      <c r="I186" s="34">
        <f>(I184/12)/30*1</f>
        <v>33.333333333333336</v>
      </c>
      <c r="J186" s="34">
        <f>+I186</f>
        <v>33.333333333333336</v>
      </c>
      <c r="K186" s="33">
        <f>+K184-I186</f>
        <v>299966.66666666669</v>
      </c>
      <c r="L186" s="28"/>
    </row>
    <row r="187" spans="1:12" ht="21" x14ac:dyDescent="0.35">
      <c r="A187" s="27">
        <v>33877</v>
      </c>
      <c r="B187" s="28"/>
      <c r="C187" s="29" t="s">
        <v>41</v>
      </c>
      <c r="D187" s="28"/>
      <c r="E187" s="29"/>
      <c r="F187" s="28"/>
      <c r="G187" s="29"/>
      <c r="H187" s="28"/>
      <c r="I187" s="35">
        <v>12000</v>
      </c>
      <c r="J187" s="31">
        <f>+$I$13+J186</f>
        <v>64033.333333333336</v>
      </c>
      <c r="K187" s="33">
        <f>+K186-I187</f>
        <v>287966.66666666669</v>
      </c>
      <c r="L187" s="28"/>
    </row>
    <row r="188" spans="1:12" ht="21" x14ac:dyDescent="0.35">
      <c r="A188" s="27">
        <v>34242</v>
      </c>
      <c r="B188" s="28"/>
      <c r="C188" s="29" t="s">
        <v>41</v>
      </c>
      <c r="D188" s="28"/>
      <c r="E188" s="29"/>
      <c r="F188" s="28"/>
      <c r="G188" s="29"/>
      <c r="H188" s="28"/>
      <c r="I188" s="35">
        <v>12000</v>
      </c>
      <c r="J188" s="31">
        <f t="shared" ref="J188:J211" si="16">+$I$13+J187</f>
        <v>128033.33333333334</v>
      </c>
      <c r="K188" s="33">
        <f t="shared" ref="K188:K195" si="17">+K187-I188</f>
        <v>275966.66666666669</v>
      </c>
      <c r="L188" s="28"/>
    </row>
    <row r="189" spans="1:12" ht="21" x14ac:dyDescent="0.35">
      <c r="A189" s="27">
        <v>34607</v>
      </c>
      <c r="B189" s="28"/>
      <c r="C189" s="29" t="s">
        <v>41</v>
      </c>
      <c r="D189" s="28"/>
      <c r="E189" s="29"/>
      <c r="F189" s="28"/>
      <c r="G189" s="29"/>
      <c r="H189" s="28"/>
      <c r="I189" s="35">
        <v>12000</v>
      </c>
      <c r="J189" s="31">
        <f t="shared" si="16"/>
        <v>192033.33333333334</v>
      </c>
      <c r="K189" s="33">
        <f t="shared" si="17"/>
        <v>263966.66666666669</v>
      </c>
      <c r="L189" s="28"/>
    </row>
    <row r="190" spans="1:12" ht="21" x14ac:dyDescent="0.35">
      <c r="A190" s="27">
        <v>34972</v>
      </c>
      <c r="B190" s="28"/>
      <c r="C190" s="29" t="s">
        <v>41</v>
      </c>
      <c r="D190" s="28"/>
      <c r="E190" s="29"/>
      <c r="F190" s="28"/>
      <c r="G190" s="29"/>
      <c r="H190" s="28"/>
      <c r="I190" s="35">
        <v>12000</v>
      </c>
      <c r="J190" s="31">
        <f t="shared" si="16"/>
        <v>256033.33333333334</v>
      </c>
      <c r="K190" s="33">
        <f t="shared" si="17"/>
        <v>251966.66666666669</v>
      </c>
      <c r="L190" s="28"/>
    </row>
    <row r="191" spans="1:12" ht="21" x14ac:dyDescent="0.35">
      <c r="A191" s="27">
        <v>35338</v>
      </c>
      <c r="B191" s="28"/>
      <c r="C191" s="29" t="s">
        <v>41</v>
      </c>
      <c r="D191" s="28"/>
      <c r="E191" s="29"/>
      <c r="F191" s="28"/>
      <c r="G191" s="29"/>
      <c r="H191" s="28"/>
      <c r="I191" s="35">
        <v>12000</v>
      </c>
      <c r="J191" s="31">
        <f t="shared" si="16"/>
        <v>320033.33333333337</v>
      </c>
      <c r="K191" s="33">
        <f t="shared" si="17"/>
        <v>239966.66666666669</v>
      </c>
      <c r="L191" s="28"/>
    </row>
    <row r="192" spans="1:12" ht="21" x14ac:dyDescent="0.35">
      <c r="A192" s="27">
        <v>35703</v>
      </c>
      <c r="B192" s="28"/>
      <c r="C192" s="29" t="s">
        <v>41</v>
      </c>
      <c r="D192" s="28"/>
      <c r="E192" s="29"/>
      <c r="F192" s="28"/>
      <c r="G192" s="29"/>
      <c r="H192" s="28"/>
      <c r="I192" s="35">
        <v>12000</v>
      </c>
      <c r="J192" s="31">
        <f t="shared" si="16"/>
        <v>384033.33333333337</v>
      </c>
      <c r="K192" s="33">
        <f t="shared" si="17"/>
        <v>227966.66666666669</v>
      </c>
      <c r="L192" s="28"/>
    </row>
    <row r="193" spans="1:12" ht="21" x14ac:dyDescent="0.35">
      <c r="A193" s="27">
        <v>36068</v>
      </c>
      <c r="B193" s="28"/>
      <c r="C193" s="29" t="s">
        <v>41</v>
      </c>
      <c r="D193" s="28"/>
      <c r="E193" s="29"/>
      <c r="F193" s="28"/>
      <c r="G193" s="29"/>
      <c r="H193" s="28"/>
      <c r="I193" s="35">
        <v>12000</v>
      </c>
      <c r="J193" s="31">
        <f t="shared" si="16"/>
        <v>448033.33333333337</v>
      </c>
      <c r="K193" s="33">
        <f t="shared" si="17"/>
        <v>215966.66666666669</v>
      </c>
      <c r="L193" s="28"/>
    </row>
    <row r="194" spans="1:12" ht="21" x14ac:dyDescent="0.35">
      <c r="A194" s="27">
        <v>36433</v>
      </c>
      <c r="B194" s="28"/>
      <c r="C194" s="29" t="s">
        <v>41</v>
      </c>
      <c r="D194" s="28"/>
      <c r="E194" s="29"/>
      <c r="F194" s="28"/>
      <c r="G194" s="29"/>
      <c r="H194" s="28"/>
      <c r="I194" s="35">
        <v>12000</v>
      </c>
      <c r="J194" s="31">
        <f t="shared" si="16"/>
        <v>512033.33333333337</v>
      </c>
      <c r="K194" s="33">
        <f t="shared" si="17"/>
        <v>203966.66666666669</v>
      </c>
      <c r="L194" s="28"/>
    </row>
    <row r="195" spans="1:12" ht="21" x14ac:dyDescent="0.35">
      <c r="A195" s="27">
        <v>36799</v>
      </c>
      <c r="B195" s="28"/>
      <c r="C195" s="29" t="s">
        <v>41</v>
      </c>
      <c r="D195" s="28"/>
      <c r="E195" s="29"/>
      <c r="F195" s="28"/>
      <c r="G195" s="29"/>
      <c r="H195" s="28"/>
      <c r="I195" s="35">
        <v>12000</v>
      </c>
      <c r="J195" s="31">
        <f t="shared" si="16"/>
        <v>576033.33333333337</v>
      </c>
      <c r="K195" s="33">
        <f t="shared" si="17"/>
        <v>191966.66666666669</v>
      </c>
      <c r="L195" s="28"/>
    </row>
    <row r="196" spans="1:12" ht="21" x14ac:dyDescent="0.35">
      <c r="A196" s="27">
        <v>37164</v>
      </c>
      <c r="B196" s="28"/>
      <c r="C196" s="29" t="s">
        <v>41</v>
      </c>
      <c r="D196" s="28"/>
      <c r="E196" s="29"/>
      <c r="F196" s="28"/>
      <c r="G196" s="29"/>
      <c r="H196" s="28"/>
      <c r="I196" s="35">
        <v>12000</v>
      </c>
      <c r="J196" s="31">
        <f t="shared" si="16"/>
        <v>640033.33333333337</v>
      </c>
      <c r="K196" s="33">
        <f>+K195-I196</f>
        <v>179966.66666666669</v>
      </c>
      <c r="L196" s="28"/>
    </row>
    <row r="197" spans="1:12" ht="21" x14ac:dyDescent="0.35">
      <c r="A197" s="27">
        <v>37529</v>
      </c>
      <c r="B197" s="28"/>
      <c r="C197" s="29" t="s">
        <v>41</v>
      </c>
      <c r="D197" s="28"/>
      <c r="E197" s="29"/>
      <c r="F197" s="28"/>
      <c r="G197" s="29"/>
      <c r="H197" s="28"/>
      <c r="I197" s="35">
        <v>12000</v>
      </c>
      <c r="J197" s="31">
        <f t="shared" si="16"/>
        <v>704033.33333333337</v>
      </c>
      <c r="K197" s="33">
        <f t="shared" ref="K197:K204" si="18">+K196-I197</f>
        <v>167966.66666666669</v>
      </c>
      <c r="L197" s="28"/>
    </row>
    <row r="198" spans="1:12" ht="21" x14ac:dyDescent="0.35">
      <c r="A198" s="27">
        <v>37894</v>
      </c>
      <c r="B198" s="28"/>
      <c r="C198" s="29" t="s">
        <v>41</v>
      </c>
      <c r="D198" s="28"/>
      <c r="E198" s="29"/>
      <c r="F198" s="28"/>
      <c r="G198" s="29"/>
      <c r="H198" s="28"/>
      <c r="I198" s="35">
        <v>12000</v>
      </c>
      <c r="J198" s="31">
        <f t="shared" si="16"/>
        <v>768033.33333333337</v>
      </c>
      <c r="K198" s="33">
        <f t="shared" si="18"/>
        <v>155966.66666666669</v>
      </c>
      <c r="L198" s="28"/>
    </row>
    <row r="199" spans="1:12" ht="21" x14ac:dyDescent="0.35">
      <c r="A199" s="27">
        <v>38260</v>
      </c>
      <c r="B199" s="28"/>
      <c r="C199" s="29" t="s">
        <v>41</v>
      </c>
      <c r="D199" s="28"/>
      <c r="E199" s="29"/>
      <c r="F199" s="28"/>
      <c r="G199" s="29"/>
      <c r="H199" s="28"/>
      <c r="I199" s="35">
        <v>12000</v>
      </c>
      <c r="J199" s="31">
        <f t="shared" si="16"/>
        <v>832033.33333333337</v>
      </c>
      <c r="K199" s="33">
        <f t="shared" si="18"/>
        <v>143966.66666666669</v>
      </c>
      <c r="L199" s="28"/>
    </row>
    <row r="200" spans="1:12" ht="21" x14ac:dyDescent="0.35">
      <c r="A200" s="27">
        <v>38625</v>
      </c>
      <c r="B200" s="28"/>
      <c r="C200" s="29" t="s">
        <v>41</v>
      </c>
      <c r="D200" s="28"/>
      <c r="E200" s="29"/>
      <c r="F200" s="28"/>
      <c r="G200" s="29"/>
      <c r="H200" s="28"/>
      <c r="I200" s="35">
        <v>12000</v>
      </c>
      <c r="J200" s="31">
        <f t="shared" si="16"/>
        <v>896033.33333333337</v>
      </c>
      <c r="K200" s="33">
        <f t="shared" si="18"/>
        <v>131966.66666666669</v>
      </c>
      <c r="L200" s="28"/>
    </row>
    <row r="201" spans="1:12" ht="21" x14ac:dyDescent="0.35">
      <c r="A201" s="27">
        <v>38990</v>
      </c>
      <c r="B201" s="28"/>
      <c r="C201" s="29" t="s">
        <v>41</v>
      </c>
      <c r="D201" s="28"/>
      <c r="E201" s="29"/>
      <c r="F201" s="28"/>
      <c r="G201" s="29"/>
      <c r="H201" s="28"/>
      <c r="I201" s="35">
        <v>12000</v>
      </c>
      <c r="J201" s="31">
        <f t="shared" si="16"/>
        <v>960033.33333333337</v>
      </c>
      <c r="K201" s="33">
        <f t="shared" si="18"/>
        <v>119966.66666666669</v>
      </c>
      <c r="L201" s="28"/>
    </row>
    <row r="202" spans="1:12" ht="21" x14ac:dyDescent="0.35">
      <c r="A202" s="27">
        <v>39355</v>
      </c>
      <c r="B202" s="28"/>
      <c r="C202" s="29" t="s">
        <v>41</v>
      </c>
      <c r="D202" s="28"/>
      <c r="E202" s="28"/>
      <c r="F202" s="28"/>
      <c r="G202" s="28"/>
      <c r="H202" s="28"/>
      <c r="I202" s="35">
        <v>12000</v>
      </c>
      <c r="J202" s="31">
        <f t="shared" si="16"/>
        <v>1024033.3333333334</v>
      </c>
      <c r="K202" s="33">
        <f t="shared" si="18"/>
        <v>107966.66666666669</v>
      </c>
      <c r="L202" s="28"/>
    </row>
    <row r="203" spans="1:12" ht="21" x14ac:dyDescent="0.35">
      <c r="A203" s="27">
        <v>39721</v>
      </c>
      <c r="B203" s="28"/>
      <c r="C203" s="29" t="s">
        <v>41</v>
      </c>
      <c r="D203" s="28"/>
      <c r="E203" s="28"/>
      <c r="F203" s="28"/>
      <c r="G203" s="28"/>
      <c r="H203" s="28"/>
      <c r="I203" s="35">
        <v>12000</v>
      </c>
      <c r="J203" s="31">
        <f t="shared" si="16"/>
        <v>1088033.3333333335</v>
      </c>
      <c r="K203" s="33">
        <f t="shared" si="18"/>
        <v>95966.666666666686</v>
      </c>
      <c r="L203" s="28"/>
    </row>
    <row r="204" spans="1:12" ht="21" x14ac:dyDescent="0.35">
      <c r="A204" s="27">
        <v>40086</v>
      </c>
      <c r="B204" s="28"/>
      <c r="C204" s="29" t="s">
        <v>41</v>
      </c>
      <c r="D204" s="28"/>
      <c r="E204" s="28"/>
      <c r="F204" s="28"/>
      <c r="G204" s="28"/>
      <c r="H204" s="28"/>
      <c r="I204" s="35">
        <v>12000</v>
      </c>
      <c r="J204" s="31">
        <f t="shared" si="16"/>
        <v>1152033.3333333335</v>
      </c>
      <c r="K204" s="33">
        <f t="shared" si="18"/>
        <v>83966.666666666686</v>
      </c>
      <c r="L204" s="28"/>
    </row>
    <row r="205" spans="1:12" ht="21" x14ac:dyDescent="0.35">
      <c r="A205" s="27">
        <v>40451</v>
      </c>
      <c r="B205" s="28"/>
      <c r="C205" s="29" t="s">
        <v>41</v>
      </c>
      <c r="D205" s="28"/>
      <c r="E205" s="28"/>
      <c r="F205" s="28"/>
      <c r="G205" s="28"/>
      <c r="H205" s="28"/>
      <c r="I205" s="35">
        <v>12000</v>
      </c>
      <c r="J205" s="31">
        <f t="shared" si="16"/>
        <v>1216033.3333333335</v>
      </c>
      <c r="K205" s="33">
        <f>+K204-I205</f>
        <v>71966.666666666686</v>
      </c>
      <c r="L205" s="28"/>
    </row>
    <row r="206" spans="1:12" ht="21" x14ac:dyDescent="0.35">
      <c r="A206" s="27">
        <v>40816</v>
      </c>
      <c r="B206" s="28"/>
      <c r="C206" s="28" t="s">
        <v>41</v>
      </c>
      <c r="D206" s="28"/>
      <c r="E206" s="28"/>
      <c r="F206" s="28"/>
      <c r="G206" s="28"/>
      <c r="H206" s="28"/>
      <c r="I206" s="35">
        <v>12000</v>
      </c>
      <c r="J206" s="30">
        <f t="shared" si="16"/>
        <v>1280033.3333333335</v>
      </c>
      <c r="K206" s="34">
        <f t="shared" ref="K206:K210" si="19">+K205-I206</f>
        <v>59966.666666666686</v>
      </c>
      <c r="L206" s="28"/>
    </row>
    <row r="207" spans="1:12" ht="21" x14ac:dyDescent="0.35">
      <c r="A207" s="27">
        <v>41182</v>
      </c>
      <c r="B207" s="28"/>
      <c r="C207" s="28" t="s">
        <v>41</v>
      </c>
      <c r="D207" s="28"/>
      <c r="E207" s="28"/>
      <c r="F207" s="28"/>
      <c r="G207" s="28"/>
      <c r="H207" s="28"/>
      <c r="I207" s="35">
        <v>12000</v>
      </c>
      <c r="J207" s="30">
        <f t="shared" si="16"/>
        <v>1344033.3333333335</v>
      </c>
      <c r="K207" s="34">
        <f t="shared" si="19"/>
        <v>47966.666666666686</v>
      </c>
      <c r="L207" s="28"/>
    </row>
    <row r="208" spans="1:12" ht="21" x14ac:dyDescent="0.35">
      <c r="A208" s="27">
        <v>41547</v>
      </c>
      <c r="B208" s="28"/>
      <c r="C208" s="28" t="s">
        <v>41</v>
      </c>
      <c r="D208" s="28"/>
      <c r="E208" s="28"/>
      <c r="F208" s="28"/>
      <c r="G208" s="28"/>
      <c r="H208" s="28"/>
      <c r="I208" s="35">
        <v>12000</v>
      </c>
      <c r="J208" s="30">
        <f t="shared" si="16"/>
        <v>1408033.3333333335</v>
      </c>
      <c r="K208" s="34">
        <f t="shared" si="19"/>
        <v>35966.666666666686</v>
      </c>
      <c r="L208" s="28"/>
    </row>
    <row r="209" spans="1:12" ht="21" x14ac:dyDescent="0.35">
      <c r="A209" s="27">
        <v>41912</v>
      </c>
      <c r="B209" s="28"/>
      <c r="C209" s="28" t="s">
        <v>41</v>
      </c>
      <c r="D209" s="28"/>
      <c r="E209" s="28"/>
      <c r="F209" s="28"/>
      <c r="G209" s="28"/>
      <c r="H209" s="28"/>
      <c r="I209" s="35">
        <v>12000</v>
      </c>
      <c r="J209" s="30">
        <f t="shared" si="16"/>
        <v>1472033.3333333335</v>
      </c>
      <c r="K209" s="34">
        <f t="shared" si="19"/>
        <v>23966.666666666686</v>
      </c>
      <c r="L209" s="28"/>
    </row>
    <row r="210" spans="1:12" ht="21" x14ac:dyDescent="0.35">
      <c r="A210" s="27">
        <v>42277</v>
      </c>
      <c r="B210" s="28"/>
      <c r="C210" s="28" t="s">
        <v>41</v>
      </c>
      <c r="D210" s="28"/>
      <c r="E210" s="28"/>
      <c r="F210" s="28"/>
      <c r="G210" s="28"/>
      <c r="H210" s="28"/>
      <c r="I210" s="35">
        <v>12000</v>
      </c>
      <c r="J210" s="30">
        <f t="shared" si="16"/>
        <v>1536033.3333333335</v>
      </c>
      <c r="K210" s="34">
        <f t="shared" si="19"/>
        <v>11966.666666666686</v>
      </c>
      <c r="L210" s="28"/>
    </row>
    <row r="211" spans="1:12" ht="21" x14ac:dyDescent="0.35">
      <c r="A211" s="41">
        <v>42643</v>
      </c>
      <c r="B211" s="36"/>
      <c r="C211" s="36" t="s">
        <v>41</v>
      </c>
      <c r="D211" s="36"/>
      <c r="E211" s="36"/>
      <c r="F211" s="36"/>
      <c r="G211" s="36"/>
      <c r="H211" s="36"/>
      <c r="I211" s="59">
        <v>12000</v>
      </c>
      <c r="J211" s="42">
        <f t="shared" si="16"/>
        <v>1600033.3333333335</v>
      </c>
      <c r="K211" s="38">
        <v>1</v>
      </c>
      <c r="L211" s="36"/>
    </row>
    <row r="214" spans="1:12" ht="21" x14ac:dyDescent="0.35">
      <c r="A214" s="115" t="s">
        <v>0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1:12" ht="2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 t="s">
        <v>1</v>
      </c>
      <c r="K215" s="116" t="s">
        <v>2</v>
      </c>
      <c r="L215" s="116"/>
    </row>
    <row r="216" spans="1:12" ht="2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 t="s">
        <v>3</v>
      </c>
      <c r="K216" s="117" t="s">
        <v>43</v>
      </c>
      <c r="L216" s="117"/>
    </row>
    <row r="217" spans="1:12" ht="21" x14ac:dyDescent="0.35">
      <c r="A217" s="2" t="s">
        <v>4</v>
      </c>
      <c r="B217" s="114" t="s">
        <v>5</v>
      </c>
      <c r="C217" s="114"/>
      <c r="D217" s="3" t="s">
        <v>6</v>
      </c>
      <c r="E217" s="113" t="s">
        <v>7</v>
      </c>
      <c r="F217" s="113"/>
      <c r="G217" s="4" t="s">
        <v>8</v>
      </c>
      <c r="H217" s="5"/>
      <c r="I217" s="118" t="s">
        <v>48</v>
      </c>
      <c r="J217" s="118"/>
      <c r="K217" s="3" t="s">
        <v>10</v>
      </c>
      <c r="L217" s="6"/>
    </row>
    <row r="218" spans="1:12" ht="21" x14ac:dyDescent="0.35">
      <c r="A218" s="4" t="s">
        <v>12</v>
      </c>
      <c r="B218" s="4"/>
      <c r="C218" s="6" t="s">
        <v>42</v>
      </c>
      <c r="D218" s="112"/>
      <c r="E218" s="112"/>
      <c r="F218" s="112"/>
      <c r="G218" s="2" t="s">
        <v>13</v>
      </c>
      <c r="H218" s="2"/>
      <c r="I218" s="2"/>
      <c r="J218" s="113" t="s">
        <v>85</v>
      </c>
      <c r="K218" s="113"/>
      <c r="L218" s="113"/>
    </row>
    <row r="219" spans="1:12" ht="21" x14ac:dyDescent="0.35">
      <c r="A219" s="7" t="s">
        <v>14</v>
      </c>
      <c r="B219" s="114" t="s">
        <v>86</v>
      </c>
      <c r="C219" s="114"/>
      <c r="D219" s="114"/>
      <c r="E219" s="114"/>
      <c r="F219" s="114"/>
      <c r="G219" s="114"/>
      <c r="H219" s="114"/>
      <c r="I219" s="114"/>
      <c r="J219" s="7"/>
      <c r="K219" s="7" t="s">
        <v>15</v>
      </c>
      <c r="L219" s="43" t="s">
        <v>87</v>
      </c>
    </row>
    <row r="220" spans="1:12" ht="21" x14ac:dyDescent="0.35">
      <c r="A220" s="9" t="s">
        <v>17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21" x14ac:dyDescent="0.35">
      <c r="A221" s="9" t="s">
        <v>18</v>
      </c>
      <c r="B221" s="7"/>
      <c r="C221" s="7"/>
      <c r="D221" s="7"/>
      <c r="E221" s="7"/>
      <c r="F221" s="7"/>
      <c r="G221" s="7" t="s">
        <v>19</v>
      </c>
      <c r="H221" s="7"/>
      <c r="I221" s="7"/>
      <c r="J221" s="10"/>
      <c r="K221" s="11"/>
      <c r="L221" s="7"/>
    </row>
    <row r="222" spans="1:12" ht="2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1" x14ac:dyDescent="0.35">
      <c r="A223" s="12"/>
      <c r="B223" s="13"/>
      <c r="C223" s="14"/>
      <c r="D223" s="13" t="s">
        <v>20</v>
      </c>
      <c r="E223" s="14" t="s">
        <v>21</v>
      </c>
      <c r="F223" s="13"/>
      <c r="G223" s="14" t="s">
        <v>22</v>
      </c>
      <c r="H223" s="13" t="s">
        <v>23</v>
      </c>
      <c r="I223" s="14" t="s">
        <v>24</v>
      </c>
      <c r="J223" s="13" t="s">
        <v>24</v>
      </c>
      <c r="K223" s="14"/>
      <c r="L223" s="13"/>
    </row>
    <row r="224" spans="1:12" ht="21" x14ac:dyDescent="0.35">
      <c r="A224" s="15" t="s">
        <v>25</v>
      </c>
      <c r="B224" s="16" t="s">
        <v>26</v>
      </c>
      <c r="C224" s="17" t="s">
        <v>27</v>
      </c>
      <c r="D224" s="16" t="s">
        <v>28</v>
      </c>
      <c r="E224" s="18" t="s">
        <v>29</v>
      </c>
      <c r="F224" s="16" t="s">
        <v>30</v>
      </c>
      <c r="G224" s="17" t="s">
        <v>31</v>
      </c>
      <c r="H224" s="16" t="s">
        <v>32</v>
      </c>
      <c r="I224" s="17" t="s">
        <v>33</v>
      </c>
      <c r="J224" s="16" t="s">
        <v>34</v>
      </c>
      <c r="K224" s="17" t="s">
        <v>35</v>
      </c>
      <c r="L224" s="16" t="s">
        <v>36</v>
      </c>
    </row>
    <row r="225" spans="1:12" ht="21" x14ac:dyDescent="0.35">
      <c r="A225" s="15"/>
      <c r="B225" s="16"/>
      <c r="C225" s="17"/>
      <c r="D225" s="16"/>
      <c r="E225" s="18" t="s">
        <v>37</v>
      </c>
      <c r="F225" s="16"/>
      <c r="G225" s="17"/>
      <c r="H225" s="16" t="s">
        <v>38</v>
      </c>
      <c r="I225" s="17"/>
      <c r="J225" s="16"/>
      <c r="K225" s="17"/>
      <c r="L225" s="16"/>
    </row>
    <row r="226" spans="1:12" ht="21" x14ac:dyDescent="0.35">
      <c r="A226" s="19">
        <v>41443</v>
      </c>
      <c r="B226" s="20"/>
      <c r="C226" s="21" t="s">
        <v>48</v>
      </c>
      <c r="D226" s="13">
        <v>1</v>
      </c>
      <c r="E226" s="22">
        <v>300000</v>
      </c>
      <c r="F226" s="23">
        <f>+$E226</f>
        <v>300000</v>
      </c>
      <c r="G226" s="14">
        <v>25</v>
      </c>
      <c r="H226" s="24">
        <v>0.04</v>
      </c>
      <c r="I226" s="25">
        <f>+F226*H226</f>
        <v>12000</v>
      </c>
      <c r="J226" s="20">
        <v>0</v>
      </c>
      <c r="K226" s="26">
        <f>+E226</f>
        <v>300000</v>
      </c>
      <c r="L226" s="20"/>
    </row>
    <row r="227" spans="1:12" ht="21" x14ac:dyDescent="0.35">
      <c r="A227" s="27"/>
      <c r="B227" s="28"/>
      <c r="C227" s="29"/>
      <c r="D227" s="16" t="s">
        <v>39</v>
      </c>
      <c r="E227" s="30"/>
      <c r="F227" s="31"/>
      <c r="G227" s="17"/>
      <c r="H227" s="32"/>
      <c r="I227" s="30"/>
      <c r="J227" s="28"/>
      <c r="K227" s="33"/>
      <c r="L227" s="28"/>
    </row>
    <row r="228" spans="1:12" ht="21" x14ac:dyDescent="0.35">
      <c r="A228" s="27">
        <v>41912</v>
      </c>
      <c r="B228" s="28"/>
      <c r="C228" s="29" t="s">
        <v>88</v>
      </c>
      <c r="D228" s="28"/>
      <c r="E228" s="29"/>
      <c r="F228" s="28"/>
      <c r="G228" s="29"/>
      <c r="H228" s="28"/>
      <c r="I228" s="34">
        <f>(I226/12)/30*90</f>
        <v>3000</v>
      </c>
      <c r="J228" s="34">
        <f>+I228</f>
        <v>3000</v>
      </c>
      <c r="K228" s="33">
        <f>+K226-I228</f>
        <v>297000</v>
      </c>
      <c r="L228" s="28"/>
    </row>
    <row r="229" spans="1:12" ht="21" x14ac:dyDescent="0.35">
      <c r="A229" s="27">
        <v>42277</v>
      </c>
      <c r="B229" s="28"/>
      <c r="C229" s="29" t="s">
        <v>41</v>
      </c>
      <c r="D229" s="28"/>
      <c r="E229" s="29"/>
      <c r="F229" s="28"/>
      <c r="G229" s="29"/>
      <c r="H229" s="28"/>
      <c r="I229" s="35">
        <v>12000</v>
      </c>
      <c r="J229" s="31">
        <f>+$I$13+J228</f>
        <v>67000</v>
      </c>
      <c r="K229" s="33">
        <f>+K228-I229</f>
        <v>285000</v>
      </c>
      <c r="L229" s="28"/>
    </row>
    <row r="230" spans="1:12" ht="21" x14ac:dyDescent="0.35">
      <c r="A230" s="27">
        <v>42643</v>
      </c>
      <c r="B230" s="28"/>
      <c r="C230" s="29" t="s">
        <v>41</v>
      </c>
      <c r="D230" s="28"/>
      <c r="E230" s="29"/>
      <c r="F230" s="28"/>
      <c r="G230" s="29"/>
      <c r="H230" s="28"/>
      <c r="I230" s="35">
        <v>12000</v>
      </c>
      <c r="J230" s="31">
        <f t="shared" ref="J230:J253" si="20">+$I$13+J229</f>
        <v>131000</v>
      </c>
      <c r="K230" s="33">
        <f t="shared" ref="K230:K237" si="21">+K229-I230</f>
        <v>273000</v>
      </c>
      <c r="L230" s="28"/>
    </row>
    <row r="231" spans="1:12" ht="21" x14ac:dyDescent="0.35">
      <c r="A231" s="27">
        <v>43008</v>
      </c>
      <c r="B231" s="28"/>
      <c r="C231" s="29" t="s">
        <v>41</v>
      </c>
      <c r="D231" s="28"/>
      <c r="E231" s="29"/>
      <c r="F231" s="28"/>
      <c r="G231" s="29"/>
      <c r="H231" s="28"/>
      <c r="I231" s="35">
        <v>12000</v>
      </c>
      <c r="J231" s="31">
        <f t="shared" si="20"/>
        <v>195000</v>
      </c>
      <c r="K231" s="33">
        <f t="shared" si="21"/>
        <v>261000</v>
      </c>
      <c r="L231" s="28"/>
    </row>
    <row r="232" spans="1:12" ht="21" x14ac:dyDescent="0.35">
      <c r="A232" s="27">
        <v>43373</v>
      </c>
      <c r="B232" s="28"/>
      <c r="C232" s="29" t="s">
        <v>41</v>
      </c>
      <c r="D232" s="28"/>
      <c r="E232" s="29"/>
      <c r="F232" s="28"/>
      <c r="G232" s="29"/>
      <c r="H232" s="28"/>
      <c r="I232" s="35">
        <v>12000</v>
      </c>
      <c r="J232" s="31">
        <f t="shared" si="20"/>
        <v>259000</v>
      </c>
      <c r="K232" s="33">
        <f t="shared" si="21"/>
        <v>249000</v>
      </c>
      <c r="L232" s="28"/>
    </row>
    <row r="233" spans="1:12" ht="21" x14ac:dyDescent="0.35">
      <c r="A233" s="27">
        <v>43738</v>
      </c>
      <c r="B233" s="28"/>
      <c r="C233" s="29" t="s">
        <v>41</v>
      </c>
      <c r="D233" s="28"/>
      <c r="E233" s="29"/>
      <c r="F233" s="28"/>
      <c r="G233" s="29"/>
      <c r="H233" s="28"/>
      <c r="I233" s="35">
        <v>12000</v>
      </c>
      <c r="J233" s="31">
        <f t="shared" si="20"/>
        <v>323000</v>
      </c>
      <c r="K233" s="33">
        <f t="shared" si="21"/>
        <v>237000</v>
      </c>
      <c r="L233" s="28"/>
    </row>
    <row r="234" spans="1:12" ht="21" x14ac:dyDescent="0.35">
      <c r="A234" s="27">
        <v>44104</v>
      </c>
      <c r="B234" s="28"/>
      <c r="C234" s="29" t="s">
        <v>41</v>
      </c>
      <c r="D234" s="28"/>
      <c r="E234" s="29"/>
      <c r="F234" s="28"/>
      <c r="G234" s="29"/>
      <c r="H234" s="28"/>
      <c r="I234" s="35">
        <v>12000</v>
      </c>
      <c r="J234" s="31">
        <f t="shared" si="20"/>
        <v>387000</v>
      </c>
      <c r="K234" s="33">
        <f t="shared" si="21"/>
        <v>225000</v>
      </c>
      <c r="L234" s="28"/>
    </row>
    <row r="235" spans="1:12" ht="21" x14ac:dyDescent="0.35">
      <c r="A235" s="27">
        <v>44469</v>
      </c>
      <c r="B235" s="28"/>
      <c r="C235" s="29" t="s">
        <v>41</v>
      </c>
      <c r="D235" s="28"/>
      <c r="E235" s="29"/>
      <c r="F235" s="28"/>
      <c r="G235" s="29"/>
      <c r="H235" s="28"/>
      <c r="I235" s="35">
        <v>12000</v>
      </c>
      <c r="J235" s="31">
        <f t="shared" si="20"/>
        <v>451000</v>
      </c>
      <c r="K235" s="33">
        <f t="shared" si="21"/>
        <v>213000</v>
      </c>
      <c r="L235" s="28"/>
    </row>
    <row r="236" spans="1:12" ht="21" x14ac:dyDescent="0.35">
      <c r="A236" s="27">
        <v>44834</v>
      </c>
      <c r="B236" s="28"/>
      <c r="C236" s="29" t="s">
        <v>41</v>
      </c>
      <c r="D236" s="28"/>
      <c r="E236" s="29"/>
      <c r="F236" s="28"/>
      <c r="G236" s="29"/>
      <c r="H236" s="28"/>
      <c r="I236" s="35">
        <v>12000</v>
      </c>
      <c r="J236" s="31">
        <f t="shared" si="20"/>
        <v>515000</v>
      </c>
      <c r="K236" s="33">
        <f t="shared" si="21"/>
        <v>201000</v>
      </c>
      <c r="L236" s="28"/>
    </row>
    <row r="237" spans="1:12" ht="21" x14ac:dyDescent="0.35">
      <c r="A237" s="27">
        <v>45199</v>
      </c>
      <c r="B237" s="28"/>
      <c r="C237" s="29" t="s">
        <v>41</v>
      </c>
      <c r="D237" s="28"/>
      <c r="E237" s="29"/>
      <c r="F237" s="28"/>
      <c r="G237" s="29"/>
      <c r="H237" s="28"/>
      <c r="I237" s="35">
        <v>12000</v>
      </c>
      <c r="J237" s="31">
        <f t="shared" si="20"/>
        <v>579000</v>
      </c>
      <c r="K237" s="33">
        <f t="shared" si="21"/>
        <v>189000</v>
      </c>
      <c r="L237" s="28"/>
    </row>
    <row r="238" spans="1:12" ht="21" x14ac:dyDescent="0.35">
      <c r="A238" s="27">
        <v>45565</v>
      </c>
      <c r="B238" s="28"/>
      <c r="C238" s="29" t="s">
        <v>41</v>
      </c>
      <c r="D238" s="28"/>
      <c r="E238" s="29"/>
      <c r="F238" s="28"/>
      <c r="G238" s="29"/>
      <c r="H238" s="28"/>
      <c r="I238" s="35">
        <v>12000</v>
      </c>
      <c r="J238" s="31">
        <f t="shared" si="20"/>
        <v>643000</v>
      </c>
      <c r="K238" s="33">
        <f>+K237-I238</f>
        <v>177000</v>
      </c>
      <c r="L238" s="28"/>
    </row>
    <row r="239" spans="1:12" ht="21" x14ac:dyDescent="0.35">
      <c r="A239" s="27">
        <v>45930</v>
      </c>
      <c r="B239" s="28"/>
      <c r="C239" s="29" t="s">
        <v>41</v>
      </c>
      <c r="D239" s="28"/>
      <c r="E239" s="29"/>
      <c r="F239" s="28"/>
      <c r="G239" s="29"/>
      <c r="H239" s="28"/>
      <c r="I239" s="35">
        <v>12000</v>
      </c>
      <c r="J239" s="31">
        <f t="shared" si="20"/>
        <v>707000</v>
      </c>
      <c r="K239" s="33">
        <f t="shared" ref="K239:K246" si="22">+K238-I239</f>
        <v>165000</v>
      </c>
      <c r="L239" s="28"/>
    </row>
    <row r="240" spans="1:12" ht="21" x14ac:dyDescent="0.35">
      <c r="A240" s="27">
        <v>46295</v>
      </c>
      <c r="B240" s="28"/>
      <c r="C240" s="29" t="s">
        <v>41</v>
      </c>
      <c r="D240" s="28"/>
      <c r="E240" s="29"/>
      <c r="F240" s="28"/>
      <c r="G240" s="29"/>
      <c r="H240" s="28"/>
      <c r="I240" s="35">
        <v>12000</v>
      </c>
      <c r="J240" s="31">
        <f t="shared" si="20"/>
        <v>771000</v>
      </c>
      <c r="K240" s="33">
        <f t="shared" si="22"/>
        <v>153000</v>
      </c>
      <c r="L240" s="28"/>
    </row>
    <row r="241" spans="1:12" ht="21" x14ac:dyDescent="0.35">
      <c r="A241" s="27">
        <v>46660</v>
      </c>
      <c r="B241" s="28"/>
      <c r="C241" s="29" t="s">
        <v>41</v>
      </c>
      <c r="D241" s="28"/>
      <c r="E241" s="29"/>
      <c r="F241" s="28"/>
      <c r="G241" s="29"/>
      <c r="H241" s="28"/>
      <c r="I241" s="35">
        <v>12000</v>
      </c>
      <c r="J241" s="31">
        <f t="shared" si="20"/>
        <v>835000</v>
      </c>
      <c r="K241" s="33">
        <f t="shared" si="22"/>
        <v>141000</v>
      </c>
      <c r="L241" s="28"/>
    </row>
    <row r="242" spans="1:12" ht="21" x14ac:dyDescent="0.35">
      <c r="A242" s="27">
        <v>47026</v>
      </c>
      <c r="B242" s="28"/>
      <c r="C242" s="29" t="s">
        <v>41</v>
      </c>
      <c r="D242" s="28"/>
      <c r="E242" s="29"/>
      <c r="F242" s="28"/>
      <c r="G242" s="29"/>
      <c r="H242" s="28"/>
      <c r="I242" s="35">
        <v>12000</v>
      </c>
      <c r="J242" s="31">
        <f t="shared" si="20"/>
        <v>899000</v>
      </c>
      <c r="K242" s="33">
        <f t="shared" si="22"/>
        <v>129000</v>
      </c>
      <c r="L242" s="28"/>
    </row>
    <row r="243" spans="1:12" ht="21" x14ac:dyDescent="0.35">
      <c r="A243" s="27">
        <v>47391</v>
      </c>
      <c r="B243" s="28"/>
      <c r="C243" s="29" t="s">
        <v>41</v>
      </c>
      <c r="D243" s="28"/>
      <c r="E243" s="29"/>
      <c r="F243" s="28"/>
      <c r="G243" s="29"/>
      <c r="H243" s="28"/>
      <c r="I243" s="35">
        <v>12000</v>
      </c>
      <c r="J243" s="31">
        <f t="shared" si="20"/>
        <v>963000</v>
      </c>
      <c r="K243" s="33">
        <f t="shared" si="22"/>
        <v>117000</v>
      </c>
      <c r="L243" s="28"/>
    </row>
    <row r="244" spans="1:12" ht="21" x14ac:dyDescent="0.35">
      <c r="A244" s="27">
        <v>47756</v>
      </c>
      <c r="B244" s="28"/>
      <c r="C244" s="29" t="s">
        <v>41</v>
      </c>
      <c r="D244" s="28"/>
      <c r="E244" s="28"/>
      <c r="F244" s="28"/>
      <c r="G244" s="28"/>
      <c r="H244" s="28"/>
      <c r="I244" s="35">
        <v>12000</v>
      </c>
      <c r="J244" s="31">
        <f t="shared" si="20"/>
        <v>1027000</v>
      </c>
      <c r="K244" s="33">
        <f t="shared" si="22"/>
        <v>105000</v>
      </c>
      <c r="L244" s="28"/>
    </row>
    <row r="245" spans="1:12" ht="21" x14ac:dyDescent="0.35">
      <c r="A245" s="27">
        <v>48121</v>
      </c>
      <c r="B245" s="28"/>
      <c r="C245" s="29" t="s">
        <v>41</v>
      </c>
      <c r="D245" s="28"/>
      <c r="E245" s="28"/>
      <c r="F245" s="28"/>
      <c r="G245" s="28"/>
      <c r="H245" s="28"/>
      <c r="I245" s="35">
        <v>12000</v>
      </c>
      <c r="J245" s="31">
        <f t="shared" si="20"/>
        <v>1091000</v>
      </c>
      <c r="K245" s="33">
        <f t="shared" si="22"/>
        <v>93000</v>
      </c>
      <c r="L245" s="28"/>
    </row>
    <row r="246" spans="1:12" ht="21" x14ac:dyDescent="0.35">
      <c r="A246" s="27">
        <v>48487</v>
      </c>
      <c r="B246" s="28"/>
      <c r="C246" s="29" t="s">
        <v>41</v>
      </c>
      <c r="D246" s="28"/>
      <c r="E246" s="28"/>
      <c r="F246" s="28"/>
      <c r="G246" s="28"/>
      <c r="H246" s="28"/>
      <c r="I246" s="35">
        <v>12000</v>
      </c>
      <c r="J246" s="31">
        <f t="shared" si="20"/>
        <v>1155000</v>
      </c>
      <c r="K246" s="33">
        <f t="shared" si="22"/>
        <v>81000</v>
      </c>
      <c r="L246" s="28"/>
    </row>
    <row r="247" spans="1:12" ht="21" x14ac:dyDescent="0.35">
      <c r="A247" s="27">
        <v>48852</v>
      </c>
      <c r="B247" s="28"/>
      <c r="C247" s="29" t="s">
        <v>41</v>
      </c>
      <c r="D247" s="28"/>
      <c r="E247" s="28"/>
      <c r="F247" s="28"/>
      <c r="G247" s="28"/>
      <c r="H247" s="28"/>
      <c r="I247" s="35">
        <v>12000</v>
      </c>
      <c r="J247" s="31">
        <f t="shared" si="20"/>
        <v>1219000</v>
      </c>
      <c r="K247" s="33">
        <f>+K246-I247</f>
        <v>69000</v>
      </c>
      <c r="L247" s="28"/>
    </row>
    <row r="248" spans="1:12" ht="21" x14ac:dyDescent="0.35">
      <c r="A248" s="27">
        <v>49217</v>
      </c>
      <c r="B248" s="28"/>
      <c r="C248" s="28" t="s">
        <v>41</v>
      </c>
      <c r="D248" s="28"/>
      <c r="E248" s="28"/>
      <c r="F248" s="28"/>
      <c r="G248" s="28"/>
      <c r="H248" s="28"/>
      <c r="I248" s="35">
        <v>12000</v>
      </c>
      <c r="J248" s="30">
        <f t="shared" si="20"/>
        <v>1283000</v>
      </c>
      <c r="K248" s="34">
        <f t="shared" ref="K248:K252" si="23">+K247-I248</f>
        <v>57000</v>
      </c>
      <c r="L248" s="28"/>
    </row>
    <row r="249" spans="1:12" ht="21" x14ac:dyDescent="0.35">
      <c r="A249" s="27">
        <v>49582</v>
      </c>
      <c r="B249" s="28"/>
      <c r="C249" s="28" t="s">
        <v>41</v>
      </c>
      <c r="D249" s="28"/>
      <c r="E249" s="28"/>
      <c r="F249" s="28"/>
      <c r="G249" s="28"/>
      <c r="H249" s="28"/>
      <c r="I249" s="35">
        <v>12000</v>
      </c>
      <c r="J249" s="30">
        <f t="shared" si="20"/>
        <v>1347000</v>
      </c>
      <c r="K249" s="34">
        <f t="shared" si="23"/>
        <v>45000</v>
      </c>
      <c r="L249" s="28"/>
    </row>
    <row r="250" spans="1:12" ht="21" x14ac:dyDescent="0.35">
      <c r="A250" s="27">
        <v>49948</v>
      </c>
      <c r="B250" s="28"/>
      <c r="C250" s="28" t="s">
        <v>41</v>
      </c>
      <c r="D250" s="28"/>
      <c r="E250" s="28"/>
      <c r="F250" s="28"/>
      <c r="G250" s="28"/>
      <c r="H250" s="28"/>
      <c r="I250" s="35">
        <v>12000</v>
      </c>
      <c r="J250" s="30">
        <f t="shared" si="20"/>
        <v>1411000</v>
      </c>
      <c r="K250" s="34">
        <f t="shared" si="23"/>
        <v>33000</v>
      </c>
      <c r="L250" s="28"/>
    </row>
    <row r="251" spans="1:12" ht="21" x14ac:dyDescent="0.35">
      <c r="A251" s="27">
        <v>50313</v>
      </c>
      <c r="B251" s="28"/>
      <c r="C251" s="28" t="s">
        <v>41</v>
      </c>
      <c r="D251" s="28"/>
      <c r="E251" s="28"/>
      <c r="F251" s="28"/>
      <c r="G251" s="28"/>
      <c r="H251" s="28"/>
      <c r="I251" s="35">
        <v>12000</v>
      </c>
      <c r="J251" s="30">
        <f t="shared" si="20"/>
        <v>1475000</v>
      </c>
      <c r="K251" s="34">
        <f t="shared" si="23"/>
        <v>21000</v>
      </c>
      <c r="L251" s="28"/>
    </row>
    <row r="252" spans="1:12" ht="21" x14ac:dyDescent="0.35">
      <c r="A252" s="27">
        <v>50678</v>
      </c>
      <c r="B252" s="28"/>
      <c r="C252" s="28" t="s">
        <v>41</v>
      </c>
      <c r="D252" s="28"/>
      <c r="E252" s="28"/>
      <c r="F252" s="28"/>
      <c r="G252" s="28"/>
      <c r="H252" s="28"/>
      <c r="I252" s="35">
        <v>12000</v>
      </c>
      <c r="J252" s="30">
        <f t="shared" si="20"/>
        <v>1539000</v>
      </c>
      <c r="K252" s="34">
        <f t="shared" si="23"/>
        <v>9000</v>
      </c>
      <c r="L252" s="28"/>
    </row>
    <row r="253" spans="1:12" ht="21" x14ac:dyDescent="0.35">
      <c r="A253" s="41">
        <v>51043</v>
      </c>
      <c r="B253" s="36"/>
      <c r="C253" s="36" t="s">
        <v>41</v>
      </c>
      <c r="D253" s="36"/>
      <c r="E253" s="36"/>
      <c r="F253" s="36"/>
      <c r="G253" s="36"/>
      <c r="H253" s="36"/>
      <c r="I253" s="59">
        <v>12000</v>
      </c>
      <c r="J253" s="42">
        <f t="shared" si="20"/>
        <v>1603000</v>
      </c>
      <c r="K253" s="38">
        <v>1</v>
      </c>
      <c r="L253" s="36"/>
    </row>
    <row r="255" spans="1:12" ht="21" x14ac:dyDescent="0.35">
      <c r="A255" s="115" t="s">
        <v>0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1:12" ht="2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 t="s">
        <v>1</v>
      </c>
      <c r="K256" s="116" t="s">
        <v>2</v>
      </c>
      <c r="L256" s="116"/>
    </row>
    <row r="257" spans="1:12" ht="2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 t="s">
        <v>3</v>
      </c>
      <c r="K257" s="117" t="s">
        <v>43</v>
      </c>
      <c r="L257" s="117"/>
    </row>
    <row r="258" spans="1:12" ht="21" x14ac:dyDescent="0.35">
      <c r="A258" s="2" t="s">
        <v>4</v>
      </c>
      <c r="B258" s="114" t="s">
        <v>5</v>
      </c>
      <c r="C258" s="114"/>
      <c r="D258" s="3" t="s">
        <v>6</v>
      </c>
      <c r="E258" s="113" t="s">
        <v>7</v>
      </c>
      <c r="F258" s="113"/>
      <c r="G258" s="4" t="s">
        <v>8</v>
      </c>
      <c r="H258" s="5"/>
      <c r="I258" s="118" t="s">
        <v>53</v>
      </c>
      <c r="J258" s="118"/>
      <c r="K258" s="3" t="s">
        <v>10</v>
      </c>
      <c r="L258" s="6"/>
    </row>
    <row r="259" spans="1:12" ht="21" x14ac:dyDescent="0.35">
      <c r="A259" s="4" t="s">
        <v>12</v>
      </c>
      <c r="B259" s="4"/>
      <c r="C259" s="6" t="s">
        <v>42</v>
      </c>
      <c r="D259" s="112"/>
      <c r="E259" s="112"/>
      <c r="F259" s="112"/>
      <c r="G259" s="2" t="s">
        <v>13</v>
      </c>
      <c r="H259" s="2"/>
      <c r="I259" s="2"/>
      <c r="J259" s="113"/>
      <c r="K259" s="113"/>
      <c r="L259" s="113"/>
    </row>
    <row r="260" spans="1:12" ht="21" x14ac:dyDescent="0.35">
      <c r="A260" s="7" t="s">
        <v>14</v>
      </c>
      <c r="B260" s="114"/>
      <c r="C260" s="114"/>
      <c r="D260" s="114"/>
      <c r="E260" s="114"/>
      <c r="F260" s="114"/>
      <c r="G260" s="114"/>
      <c r="H260" s="114"/>
      <c r="I260" s="114"/>
      <c r="J260" s="7"/>
      <c r="K260" s="7" t="s">
        <v>15</v>
      </c>
      <c r="L260" s="43" t="s">
        <v>16</v>
      </c>
    </row>
    <row r="261" spans="1:12" ht="21" x14ac:dyDescent="0.35">
      <c r="A261" s="9" t="s">
        <v>17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21" x14ac:dyDescent="0.35">
      <c r="A262" s="9" t="s">
        <v>18</v>
      </c>
      <c r="B262" s="7"/>
      <c r="C262" s="7"/>
      <c r="D262" s="7"/>
      <c r="E262" s="7"/>
      <c r="F262" s="7"/>
      <c r="G262" s="7" t="s">
        <v>19</v>
      </c>
      <c r="H262" s="7"/>
      <c r="I262" s="7"/>
      <c r="J262" s="10"/>
      <c r="K262" s="11"/>
      <c r="L262" s="7"/>
    </row>
    <row r="263" spans="1:12" ht="2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1" x14ac:dyDescent="0.35">
      <c r="A264" s="12"/>
      <c r="B264" s="13"/>
      <c r="C264" s="14"/>
      <c r="D264" s="13" t="s">
        <v>20</v>
      </c>
      <c r="E264" s="14" t="s">
        <v>21</v>
      </c>
      <c r="F264" s="13"/>
      <c r="G264" s="14" t="s">
        <v>22</v>
      </c>
      <c r="H264" s="13" t="s">
        <v>23</v>
      </c>
      <c r="I264" s="14" t="s">
        <v>24</v>
      </c>
      <c r="J264" s="13" t="s">
        <v>24</v>
      </c>
      <c r="K264" s="14"/>
      <c r="L264" s="13"/>
    </row>
    <row r="265" spans="1:12" ht="21" x14ac:dyDescent="0.35">
      <c r="A265" s="15" t="s">
        <v>25</v>
      </c>
      <c r="B265" s="16" t="s">
        <v>26</v>
      </c>
      <c r="C265" s="17" t="s">
        <v>27</v>
      </c>
      <c r="D265" s="16" t="s">
        <v>28</v>
      </c>
      <c r="E265" s="18" t="s">
        <v>29</v>
      </c>
      <c r="F265" s="16" t="s">
        <v>30</v>
      </c>
      <c r="G265" s="17" t="s">
        <v>31</v>
      </c>
      <c r="H265" s="16" t="s">
        <v>32</v>
      </c>
      <c r="I265" s="17" t="s">
        <v>33</v>
      </c>
      <c r="J265" s="16" t="s">
        <v>34</v>
      </c>
      <c r="K265" s="17" t="s">
        <v>35</v>
      </c>
      <c r="L265" s="16" t="s">
        <v>36</v>
      </c>
    </row>
    <row r="266" spans="1:12" ht="21" x14ac:dyDescent="0.35">
      <c r="A266" s="15"/>
      <c r="B266" s="16"/>
      <c r="C266" s="17"/>
      <c r="D266" s="16"/>
      <c r="E266" s="18" t="s">
        <v>37</v>
      </c>
      <c r="F266" s="16"/>
      <c r="G266" s="17"/>
      <c r="H266" s="16" t="s">
        <v>38</v>
      </c>
      <c r="I266" s="17"/>
      <c r="J266" s="16"/>
      <c r="K266" s="17"/>
      <c r="L266" s="16"/>
    </row>
    <row r="267" spans="1:12" ht="21" x14ac:dyDescent="0.35">
      <c r="A267" s="19">
        <v>41912</v>
      </c>
      <c r="B267" s="20"/>
      <c r="C267" s="21" t="s">
        <v>53</v>
      </c>
      <c r="D267" s="13">
        <v>1</v>
      </c>
      <c r="E267" s="22">
        <v>350000</v>
      </c>
      <c r="F267" s="23">
        <f>+$E267</f>
        <v>350000</v>
      </c>
      <c r="G267" s="14">
        <v>25</v>
      </c>
      <c r="H267" s="24">
        <v>0.04</v>
      </c>
      <c r="I267" s="25">
        <f>+F267*H267</f>
        <v>14000</v>
      </c>
      <c r="J267" s="20">
        <v>0</v>
      </c>
      <c r="K267" s="26">
        <f>+E267</f>
        <v>350000</v>
      </c>
      <c r="L267" s="20"/>
    </row>
    <row r="268" spans="1:12" ht="21" x14ac:dyDescent="0.35">
      <c r="A268" s="27"/>
      <c r="B268" s="28"/>
      <c r="C268" s="29"/>
      <c r="D268" s="16" t="s">
        <v>39</v>
      </c>
      <c r="E268" s="30"/>
      <c r="F268" s="31"/>
      <c r="G268" s="17"/>
      <c r="H268" s="32"/>
      <c r="I268" s="30"/>
      <c r="J268" s="28"/>
      <c r="K268" s="33"/>
      <c r="L268" s="28"/>
    </row>
    <row r="269" spans="1:12" ht="21" x14ac:dyDescent="0.35">
      <c r="A269" s="27">
        <v>42277</v>
      </c>
      <c r="B269" s="28"/>
      <c r="C269" s="29" t="s">
        <v>40</v>
      </c>
      <c r="D269" s="28"/>
      <c r="E269" s="29"/>
      <c r="F269" s="28"/>
      <c r="G269" s="29"/>
      <c r="H269" s="28"/>
      <c r="I269" s="34">
        <f>(I267/12)/30*1</f>
        <v>38.888888888888893</v>
      </c>
      <c r="J269" s="34">
        <f>+I269</f>
        <v>38.888888888888893</v>
      </c>
      <c r="K269" s="33">
        <f>+K267-I269</f>
        <v>349961.11111111112</v>
      </c>
      <c r="L269" s="28"/>
    </row>
    <row r="270" spans="1:12" ht="21" x14ac:dyDescent="0.35">
      <c r="A270" s="27">
        <v>42643</v>
      </c>
      <c r="B270" s="28"/>
      <c r="C270" s="29" t="s">
        <v>41</v>
      </c>
      <c r="D270" s="28"/>
      <c r="E270" s="29"/>
      <c r="F270" s="28"/>
      <c r="G270" s="29"/>
      <c r="H270" s="28"/>
      <c r="I270" s="35">
        <v>14000</v>
      </c>
      <c r="J270" s="31">
        <f>+$I$13+J269</f>
        <v>64038.888888888891</v>
      </c>
      <c r="K270" s="33">
        <f>+K269-I270</f>
        <v>335961.11111111112</v>
      </c>
      <c r="L270" s="28"/>
    </row>
    <row r="271" spans="1:12" ht="21" x14ac:dyDescent="0.35">
      <c r="A271" s="27">
        <v>43008</v>
      </c>
      <c r="B271" s="28"/>
      <c r="C271" s="29" t="s">
        <v>41</v>
      </c>
      <c r="D271" s="28"/>
      <c r="E271" s="29"/>
      <c r="F271" s="28"/>
      <c r="G271" s="29"/>
      <c r="H271" s="28"/>
      <c r="I271" s="35">
        <v>14000</v>
      </c>
      <c r="J271" s="31">
        <f t="shared" ref="J271:J293" si="24">+$I$13+J270</f>
        <v>128038.88888888889</v>
      </c>
      <c r="K271" s="33">
        <f t="shared" ref="K271:K278" si="25">+K270-I271</f>
        <v>321961.11111111112</v>
      </c>
      <c r="L271" s="28"/>
    </row>
    <row r="272" spans="1:12" ht="21" x14ac:dyDescent="0.35">
      <c r="A272" s="27">
        <v>43373</v>
      </c>
      <c r="B272" s="28"/>
      <c r="C272" s="29" t="s">
        <v>41</v>
      </c>
      <c r="D272" s="28"/>
      <c r="E272" s="29"/>
      <c r="F272" s="28"/>
      <c r="G272" s="29"/>
      <c r="H272" s="28"/>
      <c r="I272" s="35">
        <v>14000</v>
      </c>
      <c r="J272" s="31">
        <f t="shared" si="24"/>
        <v>192038.88888888888</v>
      </c>
      <c r="K272" s="33">
        <f t="shared" si="25"/>
        <v>307961.11111111112</v>
      </c>
      <c r="L272" s="28"/>
    </row>
    <row r="273" spans="1:12" ht="21" x14ac:dyDescent="0.35">
      <c r="A273" s="27">
        <v>43738</v>
      </c>
      <c r="B273" s="28"/>
      <c r="C273" s="29" t="s">
        <v>41</v>
      </c>
      <c r="D273" s="28"/>
      <c r="E273" s="29"/>
      <c r="F273" s="28"/>
      <c r="G273" s="29"/>
      <c r="H273" s="28"/>
      <c r="I273" s="35">
        <v>14000</v>
      </c>
      <c r="J273" s="31">
        <f t="shared" si="24"/>
        <v>256038.88888888888</v>
      </c>
      <c r="K273" s="33">
        <f t="shared" si="25"/>
        <v>293961.11111111112</v>
      </c>
      <c r="L273" s="28"/>
    </row>
    <row r="274" spans="1:12" ht="21" x14ac:dyDescent="0.35">
      <c r="A274" s="27">
        <v>44104</v>
      </c>
      <c r="B274" s="28"/>
      <c r="C274" s="29" t="s">
        <v>41</v>
      </c>
      <c r="D274" s="28"/>
      <c r="E274" s="29"/>
      <c r="F274" s="28"/>
      <c r="G274" s="29"/>
      <c r="H274" s="28"/>
      <c r="I274" s="35">
        <v>14000</v>
      </c>
      <c r="J274" s="31">
        <f t="shared" si="24"/>
        <v>320038.88888888888</v>
      </c>
      <c r="K274" s="33">
        <f t="shared" si="25"/>
        <v>279961.11111111112</v>
      </c>
      <c r="L274" s="28"/>
    </row>
    <row r="275" spans="1:12" ht="21" x14ac:dyDescent="0.35">
      <c r="A275" s="27">
        <v>44469</v>
      </c>
      <c r="B275" s="28"/>
      <c r="C275" s="29" t="s">
        <v>41</v>
      </c>
      <c r="D275" s="28"/>
      <c r="E275" s="29"/>
      <c r="F275" s="28"/>
      <c r="G275" s="29"/>
      <c r="H275" s="28"/>
      <c r="I275" s="35">
        <v>14000</v>
      </c>
      <c r="J275" s="31">
        <f t="shared" si="24"/>
        <v>384038.88888888888</v>
      </c>
      <c r="K275" s="33">
        <f t="shared" si="25"/>
        <v>265961.11111111112</v>
      </c>
      <c r="L275" s="28"/>
    </row>
    <row r="276" spans="1:12" ht="21" x14ac:dyDescent="0.35">
      <c r="A276" s="27">
        <v>44834</v>
      </c>
      <c r="B276" s="28"/>
      <c r="C276" s="29" t="s">
        <v>41</v>
      </c>
      <c r="D276" s="28"/>
      <c r="E276" s="29"/>
      <c r="F276" s="28"/>
      <c r="G276" s="29"/>
      <c r="H276" s="28"/>
      <c r="I276" s="35">
        <v>14000</v>
      </c>
      <c r="J276" s="31">
        <f t="shared" si="24"/>
        <v>448038.88888888888</v>
      </c>
      <c r="K276" s="33">
        <f t="shared" si="25"/>
        <v>251961.11111111112</v>
      </c>
      <c r="L276" s="28"/>
    </row>
    <row r="277" spans="1:12" ht="21" x14ac:dyDescent="0.35">
      <c r="A277" s="27">
        <v>45199</v>
      </c>
      <c r="B277" s="28"/>
      <c r="C277" s="29" t="s">
        <v>41</v>
      </c>
      <c r="D277" s="28"/>
      <c r="E277" s="29"/>
      <c r="F277" s="28"/>
      <c r="G277" s="29"/>
      <c r="H277" s="28"/>
      <c r="I277" s="35">
        <v>14000</v>
      </c>
      <c r="J277" s="31">
        <f t="shared" si="24"/>
        <v>512038.88888888888</v>
      </c>
      <c r="K277" s="33">
        <f t="shared" si="25"/>
        <v>237961.11111111112</v>
      </c>
      <c r="L277" s="28"/>
    </row>
    <row r="278" spans="1:12" ht="21" x14ac:dyDescent="0.35">
      <c r="A278" s="27">
        <v>45565</v>
      </c>
      <c r="B278" s="28"/>
      <c r="C278" s="29" t="s">
        <v>41</v>
      </c>
      <c r="D278" s="28"/>
      <c r="E278" s="29"/>
      <c r="F278" s="28"/>
      <c r="G278" s="29"/>
      <c r="H278" s="28"/>
      <c r="I278" s="35">
        <v>14000</v>
      </c>
      <c r="J278" s="31">
        <f t="shared" si="24"/>
        <v>576038.88888888888</v>
      </c>
      <c r="K278" s="33">
        <f t="shared" si="25"/>
        <v>223961.11111111112</v>
      </c>
      <c r="L278" s="28"/>
    </row>
    <row r="279" spans="1:12" ht="21" x14ac:dyDescent="0.35">
      <c r="A279" s="27">
        <v>45930</v>
      </c>
      <c r="B279" s="28"/>
      <c r="C279" s="29" t="s">
        <v>41</v>
      </c>
      <c r="D279" s="28"/>
      <c r="E279" s="29"/>
      <c r="F279" s="28"/>
      <c r="G279" s="29"/>
      <c r="H279" s="28"/>
      <c r="I279" s="35">
        <v>14000</v>
      </c>
      <c r="J279" s="31">
        <f t="shared" si="24"/>
        <v>640038.88888888888</v>
      </c>
      <c r="K279" s="33">
        <f>+K278-I279</f>
        <v>209961.11111111112</v>
      </c>
      <c r="L279" s="28"/>
    </row>
    <row r="280" spans="1:12" ht="21" x14ac:dyDescent="0.35">
      <c r="A280" s="27">
        <v>46295</v>
      </c>
      <c r="B280" s="28"/>
      <c r="C280" s="29" t="s">
        <v>41</v>
      </c>
      <c r="D280" s="28"/>
      <c r="E280" s="29"/>
      <c r="F280" s="28"/>
      <c r="G280" s="29"/>
      <c r="H280" s="28"/>
      <c r="I280" s="35">
        <v>14000</v>
      </c>
      <c r="J280" s="31">
        <f t="shared" si="24"/>
        <v>704038.88888888888</v>
      </c>
      <c r="K280" s="33">
        <f t="shared" ref="K280:K287" si="26">+K279-I280</f>
        <v>195961.11111111112</v>
      </c>
      <c r="L280" s="28"/>
    </row>
    <row r="281" spans="1:12" ht="21" x14ac:dyDescent="0.35">
      <c r="A281" s="27">
        <v>46660</v>
      </c>
      <c r="B281" s="28"/>
      <c r="C281" s="29" t="s">
        <v>41</v>
      </c>
      <c r="D281" s="28"/>
      <c r="E281" s="29"/>
      <c r="F281" s="28"/>
      <c r="G281" s="29"/>
      <c r="H281" s="28"/>
      <c r="I281" s="35">
        <v>14000</v>
      </c>
      <c r="J281" s="31">
        <f t="shared" si="24"/>
        <v>768038.88888888888</v>
      </c>
      <c r="K281" s="33">
        <f t="shared" si="26"/>
        <v>181961.11111111112</v>
      </c>
      <c r="L281" s="28"/>
    </row>
    <row r="282" spans="1:12" ht="21" x14ac:dyDescent="0.35">
      <c r="A282" s="27">
        <v>47026</v>
      </c>
      <c r="B282" s="28"/>
      <c r="C282" s="29" t="s">
        <v>41</v>
      </c>
      <c r="D282" s="28"/>
      <c r="E282" s="29"/>
      <c r="F282" s="28"/>
      <c r="G282" s="29"/>
      <c r="H282" s="28"/>
      <c r="I282" s="35">
        <v>14000</v>
      </c>
      <c r="J282" s="31">
        <f t="shared" si="24"/>
        <v>832038.88888888888</v>
      </c>
      <c r="K282" s="33">
        <f t="shared" si="26"/>
        <v>167961.11111111112</v>
      </c>
      <c r="L282" s="28"/>
    </row>
    <row r="283" spans="1:12" ht="21" x14ac:dyDescent="0.35">
      <c r="A283" s="27">
        <v>47391</v>
      </c>
      <c r="B283" s="28"/>
      <c r="C283" s="29" t="s">
        <v>41</v>
      </c>
      <c r="D283" s="28"/>
      <c r="E283" s="29"/>
      <c r="F283" s="28"/>
      <c r="G283" s="29"/>
      <c r="H283" s="28"/>
      <c r="I283" s="35">
        <v>14000</v>
      </c>
      <c r="J283" s="31">
        <f t="shared" si="24"/>
        <v>896038.88888888888</v>
      </c>
      <c r="K283" s="33">
        <f t="shared" si="26"/>
        <v>153961.11111111112</v>
      </c>
      <c r="L283" s="28"/>
    </row>
    <row r="284" spans="1:12" ht="21" x14ac:dyDescent="0.35">
      <c r="A284" s="27">
        <v>47756</v>
      </c>
      <c r="B284" s="28"/>
      <c r="C284" s="29" t="s">
        <v>41</v>
      </c>
      <c r="D284" s="28"/>
      <c r="E284" s="29"/>
      <c r="F284" s="28"/>
      <c r="G284" s="29"/>
      <c r="H284" s="28"/>
      <c r="I284" s="35">
        <v>14000</v>
      </c>
      <c r="J284" s="31">
        <f t="shared" si="24"/>
        <v>960038.88888888888</v>
      </c>
      <c r="K284" s="33">
        <f t="shared" si="26"/>
        <v>139961.11111111112</v>
      </c>
      <c r="L284" s="28"/>
    </row>
    <row r="285" spans="1:12" ht="21" x14ac:dyDescent="0.35">
      <c r="A285" s="27">
        <v>48121</v>
      </c>
      <c r="B285" s="28"/>
      <c r="C285" s="29" t="s">
        <v>41</v>
      </c>
      <c r="D285" s="28"/>
      <c r="E285" s="28"/>
      <c r="F285" s="28"/>
      <c r="G285" s="28"/>
      <c r="H285" s="28"/>
      <c r="I285" s="35">
        <v>14000</v>
      </c>
      <c r="J285" s="31">
        <f t="shared" si="24"/>
        <v>1024038.8888888889</v>
      </c>
      <c r="K285" s="33">
        <f t="shared" si="26"/>
        <v>125961.11111111112</v>
      </c>
      <c r="L285" s="28"/>
    </row>
    <row r="286" spans="1:12" ht="21" x14ac:dyDescent="0.35">
      <c r="A286" s="27">
        <v>48487</v>
      </c>
      <c r="B286" s="28"/>
      <c r="C286" s="29" t="s">
        <v>41</v>
      </c>
      <c r="D286" s="28"/>
      <c r="E286" s="28"/>
      <c r="F286" s="28"/>
      <c r="G286" s="28"/>
      <c r="H286" s="28"/>
      <c r="I286" s="35">
        <v>14000</v>
      </c>
      <c r="J286" s="31">
        <f t="shared" si="24"/>
        <v>1088038.888888889</v>
      </c>
      <c r="K286" s="33">
        <f t="shared" si="26"/>
        <v>111961.11111111112</v>
      </c>
      <c r="L286" s="28"/>
    </row>
    <row r="287" spans="1:12" ht="21" x14ac:dyDescent="0.35">
      <c r="A287" s="27">
        <v>48852</v>
      </c>
      <c r="B287" s="28"/>
      <c r="C287" s="29" t="s">
        <v>41</v>
      </c>
      <c r="D287" s="28"/>
      <c r="E287" s="28"/>
      <c r="F287" s="28"/>
      <c r="G287" s="28"/>
      <c r="H287" s="28"/>
      <c r="I287" s="35">
        <v>14000</v>
      </c>
      <c r="J287" s="31">
        <f t="shared" si="24"/>
        <v>1152038.888888889</v>
      </c>
      <c r="K287" s="33">
        <f t="shared" si="26"/>
        <v>97961.111111111124</v>
      </c>
      <c r="L287" s="28"/>
    </row>
    <row r="288" spans="1:12" ht="21" x14ac:dyDescent="0.35">
      <c r="A288" s="27">
        <v>49217</v>
      </c>
      <c r="B288" s="28"/>
      <c r="C288" s="29" t="s">
        <v>41</v>
      </c>
      <c r="D288" s="28"/>
      <c r="E288" s="28"/>
      <c r="F288" s="28"/>
      <c r="G288" s="28"/>
      <c r="H288" s="28"/>
      <c r="I288" s="35">
        <v>14000</v>
      </c>
      <c r="J288" s="31">
        <f t="shared" si="24"/>
        <v>1216038.888888889</v>
      </c>
      <c r="K288" s="33">
        <f>+K287-I288</f>
        <v>83961.111111111124</v>
      </c>
      <c r="L288" s="28"/>
    </row>
    <row r="289" spans="1:12" ht="21" x14ac:dyDescent="0.35">
      <c r="A289" s="27">
        <v>49582</v>
      </c>
      <c r="B289" s="28"/>
      <c r="C289" s="28" t="s">
        <v>41</v>
      </c>
      <c r="D289" s="28"/>
      <c r="E289" s="28"/>
      <c r="F289" s="28"/>
      <c r="G289" s="28"/>
      <c r="H289" s="28"/>
      <c r="I289" s="35">
        <v>14000</v>
      </c>
      <c r="J289" s="30">
        <f t="shared" si="24"/>
        <v>1280038.888888889</v>
      </c>
      <c r="K289" s="34">
        <f t="shared" ref="K289:K293" si="27">+K288-I289</f>
        <v>69961.111111111124</v>
      </c>
      <c r="L289" s="28"/>
    </row>
    <row r="290" spans="1:12" ht="21" x14ac:dyDescent="0.35">
      <c r="A290" s="27">
        <v>49948</v>
      </c>
      <c r="B290" s="28"/>
      <c r="C290" s="28" t="s">
        <v>41</v>
      </c>
      <c r="D290" s="28"/>
      <c r="E290" s="28"/>
      <c r="F290" s="28"/>
      <c r="G290" s="28"/>
      <c r="H290" s="28"/>
      <c r="I290" s="35">
        <v>14000</v>
      </c>
      <c r="J290" s="30">
        <f t="shared" si="24"/>
        <v>1344038.888888889</v>
      </c>
      <c r="K290" s="34">
        <f t="shared" si="27"/>
        <v>55961.111111111124</v>
      </c>
      <c r="L290" s="28"/>
    </row>
    <row r="291" spans="1:12" ht="21" x14ac:dyDescent="0.35">
      <c r="A291" s="27">
        <v>50313</v>
      </c>
      <c r="B291" s="28"/>
      <c r="C291" s="28" t="s">
        <v>41</v>
      </c>
      <c r="D291" s="28"/>
      <c r="E291" s="28"/>
      <c r="F291" s="28"/>
      <c r="G291" s="28"/>
      <c r="H291" s="28"/>
      <c r="I291" s="35">
        <v>14000</v>
      </c>
      <c r="J291" s="30">
        <f t="shared" si="24"/>
        <v>1408038.888888889</v>
      </c>
      <c r="K291" s="34">
        <f t="shared" si="27"/>
        <v>41961.111111111124</v>
      </c>
      <c r="L291" s="28"/>
    </row>
    <row r="292" spans="1:12" ht="21" x14ac:dyDescent="0.35">
      <c r="A292" s="27">
        <v>50678</v>
      </c>
      <c r="B292" s="28"/>
      <c r="C292" s="28" t="s">
        <v>41</v>
      </c>
      <c r="D292" s="28"/>
      <c r="E292" s="28"/>
      <c r="F292" s="28"/>
      <c r="G292" s="28"/>
      <c r="H292" s="28"/>
      <c r="I292" s="35">
        <v>14000</v>
      </c>
      <c r="J292" s="30">
        <f t="shared" si="24"/>
        <v>1472038.888888889</v>
      </c>
      <c r="K292" s="34">
        <f t="shared" si="27"/>
        <v>27961.111111111124</v>
      </c>
      <c r="L292" s="28"/>
    </row>
    <row r="293" spans="1:12" ht="21" x14ac:dyDescent="0.35">
      <c r="A293" s="27">
        <v>51043</v>
      </c>
      <c r="B293" s="28"/>
      <c r="C293" s="28" t="s">
        <v>41</v>
      </c>
      <c r="D293" s="28"/>
      <c r="E293" s="28"/>
      <c r="F293" s="28"/>
      <c r="G293" s="28"/>
      <c r="H293" s="28"/>
      <c r="I293" s="35">
        <v>14000</v>
      </c>
      <c r="J293" s="30">
        <f t="shared" si="24"/>
        <v>1536038.888888889</v>
      </c>
      <c r="K293" s="34">
        <f t="shared" si="27"/>
        <v>13961.111111111124</v>
      </c>
      <c r="L293" s="28"/>
    </row>
    <row r="294" spans="1:12" ht="21" x14ac:dyDescent="0.35">
      <c r="A294" s="41">
        <v>51409</v>
      </c>
      <c r="B294" s="36"/>
      <c r="C294" s="36" t="s">
        <v>41</v>
      </c>
      <c r="D294" s="36"/>
      <c r="E294" s="36"/>
      <c r="F294" s="36"/>
      <c r="G294" s="36"/>
      <c r="H294" s="36"/>
      <c r="I294" s="59">
        <v>14000</v>
      </c>
      <c r="J294" s="42">
        <f>+$I$13+J293</f>
        <v>1600038.888888889</v>
      </c>
      <c r="K294" s="38">
        <v>1</v>
      </c>
      <c r="L294" s="36"/>
    </row>
    <row r="296" spans="1:12" ht="21" x14ac:dyDescent="0.35">
      <c r="A296" s="115" t="s">
        <v>0</v>
      </c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1:12" ht="2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 t="s">
        <v>1</v>
      </c>
      <c r="K297" s="116" t="s">
        <v>2</v>
      </c>
      <c r="L297" s="116"/>
    </row>
    <row r="298" spans="1:12" ht="2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 t="s">
        <v>3</v>
      </c>
      <c r="K298" s="117" t="s">
        <v>43</v>
      </c>
      <c r="L298" s="117"/>
    </row>
    <row r="299" spans="1:12" ht="21" x14ac:dyDescent="0.35">
      <c r="A299" s="2" t="s">
        <v>4</v>
      </c>
      <c r="B299" s="114" t="s">
        <v>94</v>
      </c>
      <c r="C299" s="114"/>
      <c r="D299" s="3" t="s">
        <v>6</v>
      </c>
      <c r="E299" s="113" t="s">
        <v>7</v>
      </c>
      <c r="F299" s="113"/>
      <c r="G299" s="4" t="s">
        <v>8</v>
      </c>
      <c r="H299" s="5"/>
      <c r="I299" s="118" t="s">
        <v>54</v>
      </c>
      <c r="J299" s="118"/>
      <c r="K299" s="3" t="s">
        <v>10</v>
      </c>
      <c r="L299" s="6" t="s">
        <v>55</v>
      </c>
    </row>
    <row r="300" spans="1:12" ht="21" x14ac:dyDescent="0.35">
      <c r="A300" s="4" t="s">
        <v>12</v>
      </c>
      <c r="B300" s="4"/>
      <c r="C300" s="6" t="s">
        <v>42</v>
      </c>
      <c r="D300" s="112"/>
      <c r="E300" s="112"/>
      <c r="F300" s="112"/>
      <c r="G300" s="2" t="s">
        <v>13</v>
      </c>
      <c r="H300" s="2"/>
      <c r="I300" s="2"/>
      <c r="J300" s="113"/>
      <c r="K300" s="113"/>
      <c r="L300" s="113"/>
    </row>
    <row r="301" spans="1:12" ht="21" x14ac:dyDescent="0.35">
      <c r="A301" s="7" t="s">
        <v>14</v>
      </c>
      <c r="B301" s="114"/>
      <c r="C301" s="114"/>
      <c r="D301" s="114"/>
      <c r="E301" s="114"/>
      <c r="F301" s="114"/>
      <c r="G301" s="114"/>
      <c r="H301" s="114"/>
      <c r="I301" s="114"/>
      <c r="J301" s="7"/>
      <c r="K301" s="7" t="s">
        <v>15</v>
      </c>
      <c r="L301" s="43" t="s">
        <v>16</v>
      </c>
    </row>
    <row r="302" spans="1:12" ht="21" x14ac:dyDescent="0.35">
      <c r="A302" s="9" t="s">
        <v>17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21" x14ac:dyDescent="0.35">
      <c r="A303" s="9" t="s">
        <v>18</v>
      </c>
      <c r="B303" s="7"/>
      <c r="C303" s="7"/>
      <c r="D303" s="7"/>
      <c r="E303" s="7"/>
      <c r="F303" s="7"/>
      <c r="G303" s="7" t="s">
        <v>19</v>
      </c>
      <c r="H303" s="7"/>
      <c r="I303" s="7"/>
      <c r="J303" s="10"/>
      <c r="K303" s="11"/>
      <c r="L303" s="7"/>
    </row>
    <row r="304" spans="1:12" ht="2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1" x14ac:dyDescent="0.35">
      <c r="A305" s="12"/>
      <c r="B305" s="13"/>
      <c r="C305" s="14"/>
      <c r="D305" s="13" t="s">
        <v>20</v>
      </c>
      <c r="E305" s="14" t="s">
        <v>21</v>
      </c>
      <c r="F305" s="13"/>
      <c r="G305" s="14" t="s">
        <v>22</v>
      </c>
      <c r="H305" s="13" t="s">
        <v>23</v>
      </c>
      <c r="I305" s="14" t="s">
        <v>24</v>
      </c>
      <c r="J305" s="13" t="s">
        <v>24</v>
      </c>
      <c r="K305" s="14"/>
      <c r="L305" s="13"/>
    </row>
    <row r="306" spans="1:12" ht="21" x14ac:dyDescent="0.35">
      <c r="A306" s="15" t="s">
        <v>25</v>
      </c>
      <c r="B306" s="16" t="s">
        <v>26</v>
      </c>
      <c r="C306" s="17" t="s">
        <v>27</v>
      </c>
      <c r="D306" s="16" t="s">
        <v>28</v>
      </c>
      <c r="E306" s="18" t="s">
        <v>29</v>
      </c>
      <c r="F306" s="16" t="s">
        <v>30</v>
      </c>
      <c r="G306" s="17" t="s">
        <v>31</v>
      </c>
      <c r="H306" s="16" t="s">
        <v>32</v>
      </c>
      <c r="I306" s="17" t="s">
        <v>33</v>
      </c>
      <c r="J306" s="16" t="s">
        <v>34</v>
      </c>
      <c r="K306" s="17" t="s">
        <v>35</v>
      </c>
      <c r="L306" s="16" t="s">
        <v>36</v>
      </c>
    </row>
    <row r="307" spans="1:12" ht="21" x14ac:dyDescent="0.35">
      <c r="A307" s="15"/>
      <c r="B307" s="16"/>
      <c r="C307" s="17"/>
      <c r="D307" s="16"/>
      <c r="E307" s="18" t="s">
        <v>37</v>
      </c>
      <c r="F307" s="16"/>
      <c r="G307" s="17"/>
      <c r="H307" s="16" t="s">
        <v>38</v>
      </c>
      <c r="I307" s="17"/>
      <c r="J307" s="16"/>
      <c r="K307" s="17"/>
      <c r="L307" s="16"/>
    </row>
    <row r="308" spans="1:12" ht="21" x14ac:dyDescent="0.35">
      <c r="A308" s="19">
        <v>37529</v>
      </c>
      <c r="B308" s="20"/>
      <c r="C308" s="21" t="s">
        <v>56</v>
      </c>
      <c r="D308" s="13">
        <v>1</v>
      </c>
      <c r="E308" s="22">
        <v>45450</v>
      </c>
      <c r="F308" s="23">
        <f>+$E308</f>
        <v>45450</v>
      </c>
      <c r="G308" s="14">
        <v>15</v>
      </c>
      <c r="H308" s="45">
        <v>6.6500000000000004E-2</v>
      </c>
      <c r="I308" s="25">
        <f>+F308*H308</f>
        <v>3022.4250000000002</v>
      </c>
      <c r="J308" s="20">
        <v>0</v>
      </c>
      <c r="K308" s="26">
        <f>+E308</f>
        <v>45450</v>
      </c>
      <c r="L308" s="20"/>
    </row>
    <row r="309" spans="1:12" ht="21" x14ac:dyDescent="0.35">
      <c r="A309" s="27"/>
      <c r="B309" s="28"/>
      <c r="C309" s="29"/>
      <c r="D309" s="16" t="s">
        <v>39</v>
      </c>
      <c r="E309" s="30"/>
      <c r="F309" s="31"/>
      <c r="G309" s="17"/>
      <c r="H309" s="32"/>
      <c r="I309" s="30"/>
      <c r="J309" s="28"/>
      <c r="K309" s="33"/>
      <c r="L309" s="28"/>
    </row>
    <row r="310" spans="1:12" ht="21" x14ac:dyDescent="0.35">
      <c r="A310" s="27">
        <v>37894</v>
      </c>
      <c r="B310" s="28"/>
      <c r="C310" s="29" t="s">
        <v>40</v>
      </c>
      <c r="D310" s="28"/>
      <c r="E310" s="29"/>
      <c r="F310" s="28"/>
      <c r="G310" s="29"/>
      <c r="H310" s="28"/>
      <c r="I310" s="34">
        <f>(I308/12)/30*1</f>
        <v>8.3956250000000008</v>
      </c>
      <c r="J310" s="34">
        <f>+I310</f>
        <v>8.3956250000000008</v>
      </c>
      <c r="K310" s="33">
        <f>+K308-I310</f>
        <v>45441.604375000003</v>
      </c>
      <c r="L310" s="28"/>
    </row>
    <row r="311" spans="1:12" ht="21" x14ac:dyDescent="0.35">
      <c r="A311" s="27">
        <v>38260</v>
      </c>
      <c r="B311" s="28"/>
      <c r="C311" s="29" t="s">
        <v>41</v>
      </c>
      <c r="D311" s="28"/>
      <c r="E311" s="29"/>
      <c r="F311" s="28"/>
      <c r="G311" s="29"/>
      <c r="H311" s="28"/>
      <c r="I311" s="35">
        <v>3022.43</v>
      </c>
      <c r="J311" s="31">
        <f>+$I$13+J310</f>
        <v>64008.395624999997</v>
      </c>
      <c r="K311" s="33">
        <f>+K310-I311</f>
        <v>42419.174375000002</v>
      </c>
      <c r="L311" s="28"/>
    </row>
    <row r="312" spans="1:12" ht="21" x14ac:dyDescent="0.35">
      <c r="A312" s="27">
        <v>38625</v>
      </c>
      <c r="B312" s="28"/>
      <c r="C312" s="29" t="s">
        <v>41</v>
      </c>
      <c r="D312" s="28"/>
      <c r="E312" s="29"/>
      <c r="F312" s="28"/>
      <c r="G312" s="29"/>
      <c r="H312" s="28"/>
      <c r="I312" s="35">
        <v>3022.43</v>
      </c>
      <c r="J312" s="31">
        <f t="shared" ref="J312:J325" si="28">+$I$13+J311</f>
        <v>128008.395625</v>
      </c>
      <c r="K312" s="33">
        <f t="shared" ref="K312:K319" si="29">+K311-I312</f>
        <v>39396.744375000002</v>
      </c>
      <c r="L312" s="28"/>
    </row>
    <row r="313" spans="1:12" ht="21" x14ac:dyDescent="0.35">
      <c r="A313" s="27">
        <v>38990</v>
      </c>
      <c r="B313" s="28"/>
      <c r="C313" s="29" t="s">
        <v>41</v>
      </c>
      <c r="D313" s="28"/>
      <c r="E313" s="29"/>
      <c r="F313" s="28"/>
      <c r="G313" s="29"/>
      <c r="H313" s="28"/>
      <c r="I313" s="35">
        <v>3022.43</v>
      </c>
      <c r="J313" s="31">
        <f t="shared" si="28"/>
        <v>192008.395625</v>
      </c>
      <c r="K313" s="33">
        <f t="shared" si="29"/>
        <v>36374.314375000002</v>
      </c>
      <c r="L313" s="28"/>
    </row>
    <row r="314" spans="1:12" ht="21" x14ac:dyDescent="0.35">
      <c r="A314" s="27">
        <v>39355</v>
      </c>
      <c r="B314" s="28"/>
      <c r="C314" s="29" t="s">
        <v>41</v>
      </c>
      <c r="D314" s="28"/>
      <c r="E314" s="29"/>
      <c r="F314" s="28"/>
      <c r="G314" s="29"/>
      <c r="H314" s="28"/>
      <c r="I314" s="35">
        <v>3022.43</v>
      </c>
      <c r="J314" s="31">
        <f t="shared" si="28"/>
        <v>256008.395625</v>
      </c>
      <c r="K314" s="33">
        <f t="shared" si="29"/>
        <v>33351.884375000001</v>
      </c>
      <c r="L314" s="28"/>
    </row>
    <row r="315" spans="1:12" ht="21" x14ac:dyDescent="0.35">
      <c r="A315" s="27">
        <v>39721</v>
      </c>
      <c r="B315" s="28"/>
      <c r="C315" s="29" t="s">
        <v>41</v>
      </c>
      <c r="D315" s="28"/>
      <c r="E315" s="29"/>
      <c r="F315" s="28"/>
      <c r="G315" s="29"/>
      <c r="H315" s="28"/>
      <c r="I315" s="35">
        <v>3022.43</v>
      </c>
      <c r="J315" s="31">
        <f t="shared" si="28"/>
        <v>320008.395625</v>
      </c>
      <c r="K315" s="33">
        <f t="shared" si="29"/>
        <v>30329.454375000001</v>
      </c>
      <c r="L315" s="28"/>
    </row>
    <row r="316" spans="1:12" ht="21" x14ac:dyDescent="0.35">
      <c r="A316" s="27">
        <v>40086</v>
      </c>
      <c r="B316" s="28"/>
      <c r="C316" s="29" t="s">
        <v>41</v>
      </c>
      <c r="D316" s="28"/>
      <c r="E316" s="29"/>
      <c r="F316" s="28"/>
      <c r="G316" s="29"/>
      <c r="H316" s="28"/>
      <c r="I316" s="35">
        <v>3022.43</v>
      </c>
      <c r="J316" s="31">
        <f t="shared" si="28"/>
        <v>384008.395625</v>
      </c>
      <c r="K316" s="33">
        <f t="shared" si="29"/>
        <v>27307.024375000001</v>
      </c>
      <c r="L316" s="28"/>
    </row>
    <row r="317" spans="1:12" ht="21" x14ac:dyDescent="0.35">
      <c r="A317" s="27">
        <v>40451</v>
      </c>
      <c r="B317" s="28"/>
      <c r="C317" s="29" t="s">
        <v>41</v>
      </c>
      <c r="D317" s="28"/>
      <c r="E317" s="29"/>
      <c r="F317" s="28"/>
      <c r="G317" s="29"/>
      <c r="H317" s="28"/>
      <c r="I317" s="35">
        <v>3022.43</v>
      </c>
      <c r="J317" s="31">
        <f t="shared" si="28"/>
        <v>448008.395625</v>
      </c>
      <c r="K317" s="33">
        <f t="shared" si="29"/>
        <v>24284.594375000001</v>
      </c>
      <c r="L317" s="28"/>
    </row>
    <row r="318" spans="1:12" ht="21" x14ac:dyDescent="0.35">
      <c r="A318" s="27">
        <v>40816</v>
      </c>
      <c r="B318" s="28"/>
      <c r="C318" s="29" t="s">
        <v>41</v>
      </c>
      <c r="D318" s="28"/>
      <c r="E318" s="29"/>
      <c r="F318" s="28"/>
      <c r="G318" s="29"/>
      <c r="H318" s="28"/>
      <c r="I318" s="35">
        <v>3022.43</v>
      </c>
      <c r="J318" s="31">
        <f t="shared" si="28"/>
        <v>512008.395625</v>
      </c>
      <c r="K318" s="33">
        <f t="shared" si="29"/>
        <v>21262.164375</v>
      </c>
      <c r="L318" s="28"/>
    </row>
    <row r="319" spans="1:12" ht="21" x14ac:dyDescent="0.35">
      <c r="A319" s="27">
        <v>41182</v>
      </c>
      <c r="B319" s="28"/>
      <c r="C319" s="29" t="s">
        <v>41</v>
      </c>
      <c r="D319" s="28"/>
      <c r="E319" s="29"/>
      <c r="F319" s="28"/>
      <c r="G319" s="29"/>
      <c r="H319" s="28"/>
      <c r="I319" s="35">
        <v>3022.43</v>
      </c>
      <c r="J319" s="31">
        <f t="shared" si="28"/>
        <v>576008.395625</v>
      </c>
      <c r="K319" s="33">
        <f t="shared" si="29"/>
        <v>18239.734375</v>
      </c>
      <c r="L319" s="28"/>
    </row>
    <row r="320" spans="1:12" ht="21" x14ac:dyDescent="0.35">
      <c r="A320" s="27">
        <v>41547</v>
      </c>
      <c r="B320" s="28"/>
      <c r="C320" s="29" t="s">
        <v>41</v>
      </c>
      <c r="D320" s="28"/>
      <c r="E320" s="29"/>
      <c r="F320" s="28"/>
      <c r="G320" s="29"/>
      <c r="H320" s="28"/>
      <c r="I320" s="35">
        <v>3022.43</v>
      </c>
      <c r="J320" s="31">
        <f t="shared" si="28"/>
        <v>640008.395625</v>
      </c>
      <c r="K320" s="33">
        <f>+K319-I320</f>
        <v>15217.304375</v>
      </c>
      <c r="L320" s="28"/>
    </row>
    <row r="321" spans="1:12" ht="21" x14ac:dyDescent="0.35">
      <c r="A321" s="27">
        <v>41912</v>
      </c>
      <c r="B321" s="28"/>
      <c r="C321" s="29" t="s">
        <v>41</v>
      </c>
      <c r="D321" s="28"/>
      <c r="E321" s="29"/>
      <c r="F321" s="28"/>
      <c r="G321" s="29"/>
      <c r="H321" s="28"/>
      <c r="I321" s="35">
        <v>3022.43</v>
      </c>
      <c r="J321" s="31">
        <f t="shared" si="28"/>
        <v>704008.395625</v>
      </c>
      <c r="K321" s="33">
        <f t="shared" ref="K321:K324" si="30">+K320-I321</f>
        <v>12194.874374999999</v>
      </c>
      <c r="L321" s="28"/>
    </row>
    <row r="322" spans="1:12" ht="21" x14ac:dyDescent="0.35">
      <c r="A322" s="27">
        <v>42277</v>
      </c>
      <c r="B322" s="28"/>
      <c r="C322" s="29" t="s">
        <v>41</v>
      </c>
      <c r="D322" s="28"/>
      <c r="E322" s="29"/>
      <c r="F322" s="28"/>
      <c r="G322" s="29"/>
      <c r="H322" s="28"/>
      <c r="I322" s="35">
        <v>3022.43</v>
      </c>
      <c r="J322" s="31">
        <f t="shared" si="28"/>
        <v>768008.395625</v>
      </c>
      <c r="K322" s="33">
        <f t="shared" si="30"/>
        <v>9172.4443749999991</v>
      </c>
      <c r="L322" s="28"/>
    </row>
    <row r="323" spans="1:12" ht="21" x14ac:dyDescent="0.35">
      <c r="A323" s="27">
        <v>42643</v>
      </c>
      <c r="B323" s="28"/>
      <c r="C323" s="29" t="s">
        <v>41</v>
      </c>
      <c r="D323" s="28"/>
      <c r="E323" s="29"/>
      <c r="F323" s="28"/>
      <c r="G323" s="29"/>
      <c r="H323" s="28"/>
      <c r="I323" s="35">
        <v>3022.43</v>
      </c>
      <c r="J323" s="31">
        <f t="shared" si="28"/>
        <v>832008.395625</v>
      </c>
      <c r="K323" s="33">
        <f t="shared" si="30"/>
        <v>6150.0143749999988</v>
      </c>
      <c r="L323" s="28"/>
    </row>
    <row r="324" spans="1:12" ht="21" x14ac:dyDescent="0.35">
      <c r="A324" s="27">
        <v>43008</v>
      </c>
      <c r="B324" s="28"/>
      <c r="C324" s="29" t="s">
        <v>41</v>
      </c>
      <c r="D324" s="28"/>
      <c r="E324" s="29"/>
      <c r="F324" s="28"/>
      <c r="G324" s="29"/>
      <c r="H324" s="28"/>
      <c r="I324" s="35">
        <v>3022.43</v>
      </c>
      <c r="J324" s="31">
        <f t="shared" si="28"/>
        <v>896008.395625</v>
      </c>
      <c r="K324" s="33">
        <f t="shared" si="30"/>
        <v>3127.584374999999</v>
      </c>
      <c r="L324" s="28"/>
    </row>
    <row r="325" spans="1:12" ht="21" x14ac:dyDescent="0.35">
      <c r="A325" s="27">
        <v>43373</v>
      </c>
      <c r="B325" s="28"/>
      <c r="C325" s="29" t="s">
        <v>41</v>
      </c>
      <c r="D325" s="28"/>
      <c r="E325" s="29"/>
      <c r="F325" s="28"/>
      <c r="G325" s="29"/>
      <c r="H325" s="28"/>
      <c r="I325" s="35">
        <v>3022.43</v>
      </c>
      <c r="J325" s="31">
        <f t="shared" si="28"/>
        <v>960008.395625</v>
      </c>
      <c r="K325" s="33">
        <v>1</v>
      </c>
      <c r="L325" s="28"/>
    </row>
    <row r="326" spans="1:12" ht="21" x14ac:dyDescent="0.35">
      <c r="A326" s="47"/>
      <c r="B326" s="21"/>
      <c r="C326" s="21"/>
      <c r="D326" s="21"/>
      <c r="E326" s="21"/>
      <c r="F326" s="21"/>
      <c r="G326" s="21"/>
      <c r="H326" s="21"/>
      <c r="I326" s="22"/>
      <c r="J326" s="22"/>
      <c r="K326" s="26"/>
      <c r="L326" s="21"/>
    </row>
    <row r="327" spans="1:12" ht="21" x14ac:dyDescent="0.35">
      <c r="A327" s="46"/>
      <c r="B327" s="29"/>
      <c r="C327" s="29"/>
      <c r="D327" s="29"/>
      <c r="E327" s="29"/>
      <c r="F327" s="29"/>
      <c r="G327" s="29"/>
      <c r="H327" s="29"/>
      <c r="I327" s="30"/>
      <c r="J327" s="30"/>
      <c r="K327" s="33"/>
      <c r="L327" s="29"/>
    </row>
    <row r="328" spans="1:12" ht="21" x14ac:dyDescent="0.35">
      <c r="A328" s="46"/>
      <c r="B328" s="29"/>
      <c r="C328" s="29"/>
      <c r="D328" s="29"/>
      <c r="E328" s="29"/>
      <c r="F328" s="29"/>
      <c r="G328" s="29"/>
      <c r="H328" s="29"/>
      <c r="I328" s="30"/>
      <c r="J328" s="30"/>
      <c r="K328" s="33"/>
      <c r="L328" s="29"/>
    </row>
    <row r="329" spans="1:12" ht="21" x14ac:dyDescent="0.35">
      <c r="A329" s="46"/>
      <c r="B329" s="29"/>
      <c r="C329" s="29"/>
      <c r="D329" s="29"/>
      <c r="E329" s="29"/>
      <c r="F329" s="29"/>
      <c r="G329" s="29"/>
      <c r="H329" s="29"/>
      <c r="I329" s="30"/>
      <c r="J329" s="30"/>
      <c r="K329" s="33"/>
      <c r="L329" s="29"/>
    </row>
    <row r="330" spans="1:12" ht="21" x14ac:dyDescent="0.35">
      <c r="A330" s="46"/>
      <c r="B330" s="29"/>
      <c r="C330" s="29"/>
      <c r="D330" s="29"/>
      <c r="E330" s="29"/>
      <c r="F330" s="29"/>
      <c r="G330" s="29"/>
      <c r="H330" s="29"/>
      <c r="I330" s="30"/>
      <c r="J330" s="30"/>
      <c r="K330" s="33"/>
      <c r="L330" s="29"/>
    </row>
    <row r="331" spans="1:12" ht="21" x14ac:dyDescent="0.35">
      <c r="A331" s="46"/>
      <c r="B331" s="29"/>
      <c r="C331" s="29"/>
      <c r="D331" s="29"/>
      <c r="E331" s="29"/>
      <c r="F331" s="29"/>
      <c r="G331" s="29"/>
      <c r="H331" s="29"/>
      <c r="I331" s="30"/>
      <c r="J331" s="30"/>
      <c r="K331" s="33"/>
      <c r="L331" s="29"/>
    </row>
    <row r="332" spans="1:12" ht="21" x14ac:dyDescent="0.35">
      <c r="A332" s="46"/>
      <c r="B332" s="29"/>
      <c r="C332" s="29"/>
      <c r="D332" s="29"/>
      <c r="E332" s="29"/>
      <c r="F332" s="29"/>
      <c r="G332" s="29"/>
      <c r="H332" s="29"/>
      <c r="I332" s="30"/>
      <c r="J332" s="30"/>
      <c r="K332" s="33"/>
      <c r="L332" s="29"/>
    </row>
    <row r="333" spans="1:12" ht="21" x14ac:dyDescent="0.35">
      <c r="A333" s="46"/>
      <c r="B333" s="29"/>
      <c r="C333" s="29"/>
      <c r="D333" s="29"/>
      <c r="E333" s="29"/>
      <c r="F333" s="29"/>
      <c r="G333" s="29"/>
      <c r="H333" s="29"/>
      <c r="I333" s="30"/>
      <c r="J333" s="30"/>
      <c r="K333" s="33"/>
      <c r="L333" s="29"/>
    </row>
    <row r="334" spans="1:12" ht="21" x14ac:dyDescent="0.35">
      <c r="A334" s="46"/>
      <c r="B334" s="29"/>
      <c r="C334" s="29"/>
      <c r="D334" s="29"/>
      <c r="E334" s="29"/>
      <c r="F334" s="29"/>
      <c r="G334" s="29"/>
      <c r="H334" s="29"/>
      <c r="I334" s="30"/>
      <c r="J334" s="30"/>
      <c r="K334" s="33"/>
      <c r="L334" s="29"/>
    </row>
    <row r="335" spans="1:12" ht="21" x14ac:dyDescent="0.35">
      <c r="A335" s="46"/>
      <c r="B335" s="29"/>
      <c r="C335" s="29"/>
      <c r="D335" s="29"/>
      <c r="E335" s="29"/>
      <c r="F335" s="29"/>
      <c r="G335" s="29"/>
      <c r="H335" s="29"/>
      <c r="I335" s="30"/>
      <c r="J335" s="30"/>
      <c r="K335" s="33"/>
      <c r="L335" s="29"/>
    </row>
    <row r="337" spans="1:12" ht="21" x14ac:dyDescent="0.35">
      <c r="A337" s="115" t="s">
        <v>0</v>
      </c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1:12" ht="2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 t="s">
        <v>1</v>
      </c>
      <c r="K338" s="116" t="s">
        <v>2</v>
      </c>
      <c r="L338" s="116"/>
    </row>
    <row r="339" spans="1:12" ht="2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 t="s">
        <v>3</v>
      </c>
      <c r="K339" s="117" t="s">
        <v>43</v>
      </c>
      <c r="L339" s="117"/>
    </row>
    <row r="340" spans="1:12" ht="21" x14ac:dyDescent="0.35">
      <c r="A340" s="2" t="s">
        <v>4</v>
      </c>
      <c r="B340" s="114" t="s">
        <v>94</v>
      </c>
      <c r="C340" s="114"/>
      <c r="D340" s="3" t="s">
        <v>6</v>
      </c>
      <c r="E340" s="113" t="s">
        <v>7</v>
      </c>
      <c r="F340" s="113"/>
      <c r="G340" s="4" t="s">
        <v>8</v>
      </c>
      <c r="H340" s="5"/>
      <c r="I340" s="118" t="s">
        <v>54</v>
      </c>
      <c r="J340" s="118"/>
      <c r="K340" s="3" t="s">
        <v>10</v>
      </c>
      <c r="L340" s="6"/>
    </row>
    <row r="341" spans="1:12" ht="21" x14ac:dyDescent="0.35">
      <c r="A341" s="4" t="s">
        <v>12</v>
      </c>
      <c r="B341" s="4"/>
      <c r="C341" s="6" t="s">
        <v>42</v>
      </c>
      <c r="D341" s="112"/>
      <c r="E341" s="112"/>
      <c r="F341" s="112"/>
      <c r="G341" s="2" t="s">
        <v>13</v>
      </c>
      <c r="H341" s="2"/>
      <c r="I341" s="2"/>
      <c r="J341" s="113"/>
      <c r="K341" s="113"/>
      <c r="L341" s="113"/>
    </row>
    <row r="342" spans="1:12" ht="21" x14ac:dyDescent="0.35">
      <c r="A342" s="7" t="s">
        <v>14</v>
      </c>
      <c r="B342" s="114"/>
      <c r="C342" s="114"/>
      <c r="D342" s="114"/>
      <c r="E342" s="114"/>
      <c r="F342" s="114"/>
      <c r="G342" s="114"/>
      <c r="H342" s="114"/>
      <c r="I342" s="114"/>
      <c r="J342" s="7"/>
      <c r="K342" s="7" t="s">
        <v>15</v>
      </c>
      <c r="L342" s="43" t="s">
        <v>16</v>
      </c>
    </row>
    <row r="343" spans="1:12" ht="21" x14ac:dyDescent="0.35">
      <c r="A343" s="9" t="s">
        <v>17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21" x14ac:dyDescent="0.35">
      <c r="A344" s="9" t="s">
        <v>18</v>
      </c>
      <c r="B344" s="7"/>
      <c r="C344" s="7"/>
      <c r="D344" s="7"/>
      <c r="E344" s="7"/>
      <c r="F344" s="7"/>
      <c r="G344" s="7" t="s">
        <v>19</v>
      </c>
      <c r="H344" s="7"/>
      <c r="I344" s="7"/>
      <c r="J344" s="10"/>
      <c r="K344" s="11"/>
      <c r="L344" s="7"/>
    </row>
    <row r="345" spans="1:12" ht="2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1" x14ac:dyDescent="0.35">
      <c r="A346" s="12"/>
      <c r="B346" s="13"/>
      <c r="C346" s="14"/>
      <c r="D346" s="13" t="s">
        <v>20</v>
      </c>
      <c r="E346" s="14" t="s">
        <v>21</v>
      </c>
      <c r="F346" s="13"/>
      <c r="G346" s="14" t="s">
        <v>22</v>
      </c>
      <c r="H346" s="13" t="s">
        <v>23</v>
      </c>
      <c r="I346" s="14" t="s">
        <v>24</v>
      </c>
      <c r="J346" s="13" t="s">
        <v>24</v>
      </c>
      <c r="K346" s="14"/>
      <c r="L346" s="13"/>
    </row>
    <row r="347" spans="1:12" ht="21" x14ac:dyDescent="0.35">
      <c r="A347" s="15" t="s">
        <v>25</v>
      </c>
      <c r="B347" s="16" t="s">
        <v>26</v>
      </c>
      <c r="C347" s="17" t="s">
        <v>27</v>
      </c>
      <c r="D347" s="16" t="s">
        <v>28</v>
      </c>
      <c r="E347" s="18" t="s">
        <v>29</v>
      </c>
      <c r="F347" s="16" t="s">
        <v>30</v>
      </c>
      <c r="G347" s="17" t="s">
        <v>31</v>
      </c>
      <c r="H347" s="16" t="s">
        <v>32</v>
      </c>
      <c r="I347" s="17" t="s">
        <v>33</v>
      </c>
      <c r="J347" s="16" t="s">
        <v>34</v>
      </c>
      <c r="K347" s="17" t="s">
        <v>35</v>
      </c>
      <c r="L347" s="16" t="s">
        <v>36</v>
      </c>
    </row>
    <row r="348" spans="1:12" ht="21" x14ac:dyDescent="0.35">
      <c r="A348" s="15"/>
      <c r="B348" s="16"/>
      <c r="C348" s="17"/>
      <c r="D348" s="16"/>
      <c r="E348" s="18" t="s">
        <v>37</v>
      </c>
      <c r="F348" s="16"/>
      <c r="G348" s="17"/>
      <c r="H348" s="16" t="s">
        <v>38</v>
      </c>
      <c r="I348" s="17"/>
      <c r="J348" s="16"/>
      <c r="K348" s="17"/>
      <c r="L348" s="16"/>
    </row>
    <row r="349" spans="1:12" ht="21" x14ac:dyDescent="0.35">
      <c r="A349" s="19">
        <v>38625</v>
      </c>
      <c r="B349" s="20"/>
      <c r="C349" s="21" t="s">
        <v>54</v>
      </c>
      <c r="D349" s="13">
        <v>1</v>
      </c>
      <c r="E349" s="22">
        <v>60000</v>
      </c>
      <c r="F349" s="23">
        <f>+$E349</f>
        <v>60000</v>
      </c>
      <c r="G349" s="14">
        <v>15</v>
      </c>
      <c r="H349" s="45">
        <v>6.6500000000000004E-2</v>
      </c>
      <c r="I349" s="25">
        <f>+F349*H349</f>
        <v>3990</v>
      </c>
      <c r="J349" s="20">
        <v>0</v>
      </c>
      <c r="K349" s="26">
        <f>+E349</f>
        <v>60000</v>
      </c>
      <c r="L349" s="20"/>
    </row>
    <row r="350" spans="1:12" ht="21" x14ac:dyDescent="0.35">
      <c r="A350" s="27"/>
      <c r="B350" s="28"/>
      <c r="C350" s="29"/>
      <c r="D350" s="16" t="s">
        <v>39</v>
      </c>
      <c r="E350" s="30"/>
      <c r="F350" s="31"/>
      <c r="G350" s="17"/>
      <c r="H350" s="32"/>
      <c r="I350" s="30"/>
      <c r="J350" s="28"/>
      <c r="K350" s="33"/>
      <c r="L350" s="28"/>
    </row>
    <row r="351" spans="1:12" ht="21" x14ac:dyDescent="0.35">
      <c r="A351" s="27">
        <v>38990</v>
      </c>
      <c r="B351" s="28"/>
      <c r="C351" s="29" t="s">
        <v>40</v>
      </c>
      <c r="D351" s="28"/>
      <c r="E351" s="29"/>
      <c r="F351" s="28"/>
      <c r="G351" s="29"/>
      <c r="H351" s="28"/>
      <c r="I351" s="34">
        <f>(I349/12)/30*1</f>
        <v>11.083333333333334</v>
      </c>
      <c r="J351" s="34">
        <f>+I351</f>
        <v>11.083333333333334</v>
      </c>
      <c r="K351" s="33">
        <f>+K349-I351</f>
        <v>59988.916666666664</v>
      </c>
      <c r="L351" s="28"/>
    </row>
    <row r="352" spans="1:12" ht="21" x14ac:dyDescent="0.35">
      <c r="A352" s="27">
        <v>39355</v>
      </c>
      <c r="B352" s="28"/>
      <c r="C352" s="29" t="s">
        <v>41</v>
      </c>
      <c r="D352" s="28"/>
      <c r="E352" s="29"/>
      <c r="F352" s="28"/>
      <c r="G352" s="29"/>
      <c r="H352" s="28"/>
      <c r="I352" s="35">
        <v>3990</v>
      </c>
      <c r="J352" s="31">
        <f>+$I$13+J351</f>
        <v>64011.083333333336</v>
      </c>
      <c r="K352" s="33">
        <f>+K351-I352</f>
        <v>55998.916666666664</v>
      </c>
      <c r="L352" s="28"/>
    </row>
    <row r="353" spans="1:12" ht="21" x14ac:dyDescent="0.35">
      <c r="A353" s="27">
        <v>39721</v>
      </c>
      <c r="B353" s="28"/>
      <c r="C353" s="29" t="s">
        <v>41</v>
      </c>
      <c r="D353" s="28"/>
      <c r="E353" s="29"/>
      <c r="F353" s="28"/>
      <c r="G353" s="29"/>
      <c r="H353" s="28"/>
      <c r="I353" s="35">
        <v>3990</v>
      </c>
      <c r="J353" s="31">
        <f t="shared" ref="J353:J366" si="31">+$I$13+J352</f>
        <v>128011.08333333334</v>
      </c>
      <c r="K353" s="33">
        <f t="shared" ref="K353:K360" si="32">+K352-I353</f>
        <v>52008.916666666664</v>
      </c>
      <c r="L353" s="28"/>
    </row>
    <row r="354" spans="1:12" ht="21" x14ac:dyDescent="0.35">
      <c r="A354" s="27">
        <v>40086</v>
      </c>
      <c r="B354" s="28"/>
      <c r="C354" s="29" t="s">
        <v>41</v>
      </c>
      <c r="D354" s="28"/>
      <c r="E354" s="29"/>
      <c r="F354" s="28"/>
      <c r="G354" s="29"/>
      <c r="H354" s="28"/>
      <c r="I354" s="35">
        <v>3990</v>
      </c>
      <c r="J354" s="31">
        <f t="shared" si="31"/>
        <v>192011.08333333334</v>
      </c>
      <c r="K354" s="33">
        <f t="shared" si="32"/>
        <v>48018.916666666664</v>
      </c>
      <c r="L354" s="28"/>
    </row>
    <row r="355" spans="1:12" ht="21" x14ac:dyDescent="0.35">
      <c r="A355" s="27">
        <v>40451</v>
      </c>
      <c r="B355" s="28"/>
      <c r="C355" s="29" t="s">
        <v>41</v>
      </c>
      <c r="D355" s="28"/>
      <c r="E355" s="29"/>
      <c r="F355" s="28"/>
      <c r="G355" s="29"/>
      <c r="H355" s="28"/>
      <c r="I355" s="35">
        <v>3990</v>
      </c>
      <c r="J355" s="31">
        <f t="shared" si="31"/>
        <v>256011.08333333334</v>
      </c>
      <c r="K355" s="33">
        <f t="shared" si="32"/>
        <v>44028.916666666664</v>
      </c>
      <c r="L355" s="28"/>
    </row>
    <row r="356" spans="1:12" ht="21" x14ac:dyDescent="0.35">
      <c r="A356" s="27">
        <v>40816</v>
      </c>
      <c r="B356" s="28"/>
      <c r="C356" s="29" t="s">
        <v>41</v>
      </c>
      <c r="D356" s="28"/>
      <c r="E356" s="29"/>
      <c r="F356" s="28"/>
      <c r="G356" s="29"/>
      <c r="H356" s="28"/>
      <c r="I356" s="35">
        <v>3990</v>
      </c>
      <c r="J356" s="31">
        <f t="shared" si="31"/>
        <v>320011.08333333337</v>
      </c>
      <c r="K356" s="33">
        <f t="shared" si="32"/>
        <v>40038.916666666664</v>
      </c>
      <c r="L356" s="28"/>
    </row>
    <row r="357" spans="1:12" ht="21" x14ac:dyDescent="0.35">
      <c r="A357" s="27">
        <v>41182</v>
      </c>
      <c r="B357" s="28"/>
      <c r="C357" s="29" t="s">
        <v>41</v>
      </c>
      <c r="D357" s="28"/>
      <c r="E357" s="29"/>
      <c r="F357" s="28"/>
      <c r="G357" s="29"/>
      <c r="H357" s="28"/>
      <c r="I357" s="35">
        <v>3990</v>
      </c>
      <c r="J357" s="31">
        <f t="shared" si="31"/>
        <v>384011.08333333337</v>
      </c>
      <c r="K357" s="33">
        <f t="shared" si="32"/>
        <v>36048.916666666664</v>
      </c>
      <c r="L357" s="28"/>
    </row>
    <row r="358" spans="1:12" ht="21" x14ac:dyDescent="0.35">
      <c r="A358" s="27">
        <v>41547</v>
      </c>
      <c r="B358" s="28"/>
      <c r="C358" s="29" t="s">
        <v>41</v>
      </c>
      <c r="D358" s="28"/>
      <c r="E358" s="29"/>
      <c r="F358" s="28"/>
      <c r="G358" s="29"/>
      <c r="H358" s="28"/>
      <c r="I358" s="35">
        <v>3990</v>
      </c>
      <c r="J358" s="31">
        <f t="shared" si="31"/>
        <v>448011.08333333337</v>
      </c>
      <c r="K358" s="33">
        <f t="shared" si="32"/>
        <v>32058.916666666664</v>
      </c>
      <c r="L358" s="28"/>
    </row>
    <row r="359" spans="1:12" ht="21" x14ac:dyDescent="0.35">
      <c r="A359" s="27">
        <v>41912</v>
      </c>
      <c r="B359" s="28"/>
      <c r="C359" s="29" t="s">
        <v>41</v>
      </c>
      <c r="D359" s="28"/>
      <c r="E359" s="29"/>
      <c r="F359" s="28"/>
      <c r="G359" s="29"/>
      <c r="H359" s="28"/>
      <c r="I359" s="35">
        <v>3990</v>
      </c>
      <c r="J359" s="31">
        <f t="shared" si="31"/>
        <v>512011.08333333337</v>
      </c>
      <c r="K359" s="33">
        <f t="shared" si="32"/>
        <v>28068.916666666664</v>
      </c>
      <c r="L359" s="28"/>
    </row>
    <row r="360" spans="1:12" ht="21" x14ac:dyDescent="0.35">
      <c r="A360" s="27">
        <v>42277</v>
      </c>
      <c r="B360" s="28"/>
      <c r="C360" s="29" t="s">
        <v>41</v>
      </c>
      <c r="D360" s="28"/>
      <c r="E360" s="29"/>
      <c r="F360" s="28"/>
      <c r="G360" s="29"/>
      <c r="H360" s="28"/>
      <c r="I360" s="35">
        <v>3990</v>
      </c>
      <c r="J360" s="31">
        <f t="shared" si="31"/>
        <v>576011.08333333337</v>
      </c>
      <c r="K360" s="33">
        <f t="shared" si="32"/>
        <v>24078.916666666664</v>
      </c>
      <c r="L360" s="28"/>
    </row>
    <row r="361" spans="1:12" ht="21" x14ac:dyDescent="0.35">
      <c r="A361" s="27">
        <v>42643</v>
      </c>
      <c r="B361" s="28"/>
      <c r="C361" s="29" t="s">
        <v>41</v>
      </c>
      <c r="D361" s="28"/>
      <c r="E361" s="29"/>
      <c r="F361" s="28"/>
      <c r="G361" s="29"/>
      <c r="H361" s="28"/>
      <c r="I361" s="35">
        <v>3990</v>
      </c>
      <c r="J361" s="31">
        <f t="shared" si="31"/>
        <v>640011.08333333337</v>
      </c>
      <c r="K361" s="33">
        <f>+K360-I361</f>
        <v>20088.916666666664</v>
      </c>
      <c r="L361" s="28"/>
    </row>
    <row r="362" spans="1:12" ht="21" x14ac:dyDescent="0.35">
      <c r="A362" s="27">
        <v>43008</v>
      </c>
      <c r="B362" s="28"/>
      <c r="C362" s="29" t="s">
        <v>41</v>
      </c>
      <c r="D362" s="28"/>
      <c r="E362" s="29"/>
      <c r="F362" s="28"/>
      <c r="G362" s="29"/>
      <c r="H362" s="28"/>
      <c r="I362" s="35">
        <v>3990</v>
      </c>
      <c r="J362" s="31">
        <f t="shared" si="31"/>
        <v>704011.08333333337</v>
      </c>
      <c r="K362" s="33">
        <f t="shared" ref="K362:K365" si="33">+K361-I362</f>
        <v>16098.916666666664</v>
      </c>
      <c r="L362" s="28"/>
    </row>
    <row r="363" spans="1:12" ht="21" x14ac:dyDescent="0.35">
      <c r="A363" s="27">
        <v>43373</v>
      </c>
      <c r="B363" s="28"/>
      <c r="C363" s="29" t="s">
        <v>41</v>
      </c>
      <c r="D363" s="28"/>
      <c r="E363" s="29"/>
      <c r="F363" s="28"/>
      <c r="G363" s="29"/>
      <c r="H363" s="28"/>
      <c r="I363" s="35">
        <v>3990</v>
      </c>
      <c r="J363" s="31">
        <f t="shared" si="31"/>
        <v>768011.08333333337</v>
      </c>
      <c r="K363" s="33">
        <f t="shared" si="33"/>
        <v>12108.916666666664</v>
      </c>
      <c r="L363" s="28"/>
    </row>
    <row r="364" spans="1:12" ht="21" x14ac:dyDescent="0.35">
      <c r="A364" s="27">
        <v>43738</v>
      </c>
      <c r="B364" s="28"/>
      <c r="C364" s="29" t="s">
        <v>41</v>
      </c>
      <c r="D364" s="28"/>
      <c r="E364" s="29"/>
      <c r="F364" s="28"/>
      <c r="G364" s="29"/>
      <c r="H364" s="28"/>
      <c r="I364" s="35">
        <v>3990</v>
      </c>
      <c r="J364" s="31">
        <f t="shared" si="31"/>
        <v>832011.08333333337</v>
      </c>
      <c r="K364" s="33">
        <f t="shared" si="33"/>
        <v>8118.9166666666642</v>
      </c>
      <c r="L364" s="28"/>
    </row>
    <row r="365" spans="1:12" ht="21" x14ac:dyDescent="0.35">
      <c r="A365" s="27">
        <v>44104</v>
      </c>
      <c r="B365" s="28"/>
      <c r="C365" s="29" t="s">
        <v>41</v>
      </c>
      <c r="D365" s="28"/>
      <c r="E365" s="29"/>
      <c r="F365" s="28"/>
      <c r="G365" s="29"/>
      <c r="H365" s="28"/>
      <c r="I365" s="35">
        <v>3990</v>
      </c>
      <c r="J365" s="31">
        <f t="shared" si="31"/>
        <v>896011.08333333337</v>
      </c>
      <c r="K365" s="33">
        <f t="shared" si="33"/>
        <v>4128.9166666666642</v>
      </c>
      <c r="L365" s="28"/>
    </row>
    <row r="366" spans="1:12" ht="21" x14ac:dyDescent="0.35">
      <c r="A366" s="27">
        <v>44469</v>
      </c>
      <c r="B366" s="28"/>
      <c r="C366" s="29" t="s">
        <v>41</v>
      </c>
      <c r="D366" s="28"/>
      <c r="E366" s="29"/>
      <c r="F366" s="28"/>
      <c r="G366" s="29"/>
      <c r="H366" s="28"/>
      <c r="I366" s="35">
        <v>3990</v>
      </c>
      <c r="J366" s="31">
        <f t="shared" si="31"/>
        <v>960011.08333333337</v>
      </c>
      <c r="K366" s="33">
        <v>1</v>
      </c>
      <c r="L366" s="28"/>
    </row>
    <row r="367" spans="1:12" ht="21" x14ac:dyDescent="0.35">
      <c r="A367" s="47"/>
      <c r="B367" s="21"/>
      <c r="C367" s="21"/>
      <c r="D367" s="21"/>
      <c r="E367" s="21"/>
      <c r="F367" s="21"/>
      <c r="G367" s="21"/>
      <c r="H367" s="21"/>
      <c r="I367" s="22"/>
      <c r="J367" s="22"/>
      <c r="K367" s="26"/>
      <c r="L367" s="21"/>
    </row>
    <row r="368" spans="1:12" ht="21" x14ac:dyDescent="0.35">
      <c r="A368" s="46"/>
      <c r="B368" s="29"/>
      <c r="C368" s="29"/>
      <c r="D368" s="29"/>
      <c r="E368" s="29"/>
      <c r="F368" s="29"/>
      <c r="G368" s="29"/>
      <c r="H368" s="29"/>
      <c r="I368" s="30"/>
      <c r="J368" s="30"/>
      <c r="K368" s="33"/>
      <c r="L368" s="29"/>
    </row>
    <row r="369" spans="1:12" ht="21" x14ac:dyDescent="0.35">
      <c r="A369" s="46"/>
      <c r="B369" s="29"/>
      <c r="C369" s="29"/>
      <c r="D369" s="29"/>
      <c r="E369" s="29"/>
      <c r="F369" s="29"/>
      <c r="G369" s="29"/>
      <c r="H369" s="29"/>
      <c r="I369" s="30"/>
      <c r="J369" s="30"/>
      <c r="K369" s="33"/>
      <c r="L369" s="29"/>
    </row>
    <row r="370" spans="1:12" ht="21" x14ac:dyDescent="0.35">
      <c r="A370" s="46"/>
      <c r="B370" s="29"/>
      <c r="C370" s="29"/>
      <c r="D370" s="29"/>
      <c r="E370" s="29"/>
      <c r="F370" s="29"/>
      <c r="G370" s="29"/>
      <c r="H370" s="29"/>
      <c r="I370" s="30"/>
      <c r="J370" s="30"/>
      <c r="K370" s="33"/>
      <c r="L370" s="29"/>
    </row>
    <row r="371" spans="1:12" ht="21" x14ac:dyDescent="0.35">
      <c r="A371" s="46"/>
      <c r="B371" s="29"/>
      <c r="C371" s="29"/>
      <c r="D371" s="29"/>
      <c r="E371" s="29"/>
      <c r="F371" s="29"/>
      <c r="G371" s="29"/>
      <c r="H371" s="29"/>
      <c r="I371" s="30"/>
      <c r="J371" s="30"/>
      <c r="K371" s="33"/>
      <c r="L371" s="29"/>
    </row>
    <row r="372" spans="1:12" ht="21" x14ac:dyDescent="0.35">
      <c r="A372" s="46"/>
      <c r="B372" s="29"/>
      <c r="C372" s="29"/>
      <c r="D372" s="29"/>
      <c r="E372" s="29"/>
      <c r="F372" s="29"/>
      <c r="G372" s="29"/>
      <c r="H372" s="29"/>
      <c r="I372" s="30"/>
      <c r="J372" s="30"/>
      <c r="K372" s="33"/>
      <c r="L372" s="29"/>
    </row>
    <row r="373" spans="1:12" ht="21" x14ac:dyDescent="0.35">
      <c r="A373" s="46"/>
      <c r="B373" s="29"/>
      <c r="C373" s="29"/>
      <c r="D373" s="29"/>
      <c r="E373" s="29"/>
      <c r="F373" s="29"/>
      <c r="G373" s="29"/>
      <c r="H373" s="29"/>
      <c r="I373" s="30"/>
      <c r="J373" s="30"/>
      <c r="K373" s="33"/>
      <c r="L373" s="29"/>
    </row>
    <row r="374" spans="1:12" ht="21" x14ac:dyDescent="0.35">
      <c r="A374" s="46"/>
      <c r="B374" s="29"/>
      <c r="C374" s="29"/>
      <c r="D374" s="29"/>
      <c r="E374" s="29"/>
      <c r="F374" s="29"/>
      <c r="G374" s="29"/>
      <c r="H374" s="29"/>
      <c r="I374" s="30"/>
      <c r="J374" s="30"/>
      <c r="K374" s="33"/>
      <c r="L374" s="29"/>
    </row>
    <row r="375" spans="1:12" ht="21" x14ac:dyDescent="0.35">
      <c r="A375" s="46"/>
      <c r="B375" s="29"/>
      <c r="C375" s="29"/>
      <c r="D375" s="29"/>
      <c r="E375" s="29"/>
      <c r="F375" s="29"/>
      <c r="G375" s="29"/>
      <c r="H375" s="29"/>
      <c r="I375" s="30"/>
      <c r="J375" s="30"/>
      <c r="K375" s="33"/>
      <c r="L375" s="29"/>
    </row>
    <row r="376" spans="1:12" ht="21" x14ac:dyDescent="0.35">
      <c r="A376" s="46"/>
      <c r="B376" s="29"/>
      <c r="C376" s="29"/>
      <c r="D376" s="29"/>
      <c r="E376" s="29"/>
      <c r="F376" s="29"/>
      <c r="G376" s="29"/>
      <c r="H376" s="29"/>
      <c r="I376" s="30"/>
      <c r="J376" s="30"/>
      <c r="K376" s="33"/>
      <c r="L376" s="29"/>
    </row>
    <row r="379" spans="1:12" ht="21" x14ac:dyDescent="0.35">
      <c r="A379" s="115" t="s">
        <v>0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1:12" ht="2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 t="s">
        <v>1</v>
      </c>
      <c r="K380" s="116" t="s">
        <v>2</v>
      </c>
      <c r="L380" s="116"/>
    </row>
    <row r="381" spans="1:12" ht="2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 t="s">
        <v>3</v>
      </c>
      <c r="K381" s="117" t="s">
        <v>43</v>
      </c>
      <c r="L381" s="117"/>
    </row>
    <row r="382" spans="1:12" ht="21" x14ac:dyDescent="0.35">
      <c r="A382" s="2" t="s">
        <v>4</v>
      </c>
      <c r="B382" s="114" t="s">
        <v>94</v>
      </c>
      <c r="C382" s="114"/>
      <c r="D382" s="3" t="s">
        <v>6</v>
      </c>
      <c r="E382" s="113" t="s">
        <v>7</v>
      </c>
      <c r="F382" s="113"/>
      <c r="G382" s="4" t="s">
        <v>8</v>
      </c>
      <c r="H382" s="5"/>
      <c r="I382" s="118" t="s">
        <v>54</v>
      </c>
      <c r="J382" s="118"/>
      <c r="K382" s="3" t="s">
        <v>10</v>
      </c>
      <c r="L382" s="6" t="s">
        <v>57</v>
      </c>
    </row>
    <row r="383" spans="1:12" ht="21" x14ac:dyDescent="0.35">
      <c r="A383" s="4" t="s">
        <v>12</v>
      </c>
      <c r="B383" s="4"/>
      <c r="C383" s="6" t="s">
        <v>42</v>
      </c>
      <c r="D383" s="112"/>
      <c r="E383" s="112"/>
      <c r="F383" s="112"/>
      <c r="G383" s="2" t="s">
        <v>13</v>
      </c>
      <c r="H383" s="2"/>
      <c r="I383" s="2"/>
      <c r="J383" s="113" t="s">
        <v>89</v>
      </c>
      <c r="K383" s="113"/>
      <c r="L383" s="113"/>
    </row>
    <row r="384" spans="1:12" ht="21" x14ac:dyDescent="0.35">
      <c r="A384" s="7" t="s">
        <v>14</v>
      </c>
      <c r="B384" s="114" t="s">
        <v>91</v>
      </c>
      <c r="C384" s="114"/>
      <c r="D384" s="114"/>
      <c r="E384" s="114"/>
      <c r="F384" s="114"/>
      <c r="G384" s="114"/>
      <c r="H384" s="114"/>
      <c r="I384" s="114"/>
      <c r="J384" s="7"/>
      <c r="K384" s="7" t="s">
        <v>15</v>
      </c>
      <c r="L384" s="43" t="s">
        <v>90</v>
      </c>
    </row>
    <row r="385" spans="1:12" ht="21" x14ac:dyDescent="0.35">
      <c r="A385" s="9" t="s">
        <v>17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21" x14ac:dyDescent="0.35">
      <c r="A386" s="9" t="s">
        <v>18</v>
      </c>
      <c r="B386" s="7"/>
      <c r="C386" s="7"/>
      <c r="D386" s="7"/>
      <c r="E386" s="7"/>
      <c r="F386" s="7"/>
      <c r="G386" s="7" t="s">
        <v>19</v>
      </c>
      <c r="H386" s="7"/>
      <c r="I386" s="7"/>
      <c r="J386" s="10"/>
      <c r="K386" s="11"/>
      <c r="L386" s="7"/>
    </row>
    <row r="387" spans="1:12" ht="2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1" x14ac:dyDescent="0.35">
      <c r="A388" s="12"/>
      <c r="B388" s="13"/>
      <c r="C388" s="14"/>
      <c r="D388" s="13" t="s">
        <v>20</v>
      </c>
      <c r="E388" s="14" t="s">
        <v>21</v>
      </c>
      <c r="F388" s="13"/>
      <c r="G388" s="14" t="s">
        <v>22</v>
      </c>
      <c r="H388" s="13" t="s">
        <v>23</v>
      </c>
      <c r="I388" s="14" t="s">
        <v>24</v>
      </c>
      <c r="J388" s="13" t="s">
        <v>24</v>
      </c>
      <c r="K388" s="14"/>
      <c r="L388" s="13"/>
    </row>
    <row r="389" spans="1:12" ht="21" x14ac:dyDescent="0.35">
      <c r="A389" s="15" t="s">
        <v>25</v>
      </c>
      <c r="B389" s="16" t="s">
        <v>26</v>
      </c>
      <c r="C389" s="17" t="s">
        <v>27</v>
      </c>
      <c r="D389" s="16" t="s">
        <v>28</v>
      </c>
      <c r="E389" s="18" t="s">
        <v>29</v>
      </c>
      <c r="F389" s="16" t="s">
        <v>30</v>
      </c>
      <c r="G389" s="17" t="s">
        <v>31</v>
      </c>
      <c r="H389" s="16" t="s">
        <v>32</v>
      </c>
      <c r="I389" s="17" t="s">
        <v>33</v>
      </c>
      <c r="J389" s="16" t="s">
        <v>34</v>
      </c>
      <c r="K389" s="17" t="s">
        <v>35</v>
      </c>
      <c r="L389" s="16" t="s">
        <v>36</v>
      </c>
    </row>
    <row r="390" spans="1:12" ht="21" x14ac:dyDescent="0.35">
      <c r="A390" s="15"/>
      <c r="B390" s="16"/>
      <c r="C390" s="17"/>
      <c r="D390" s="16"/>
      <c r="E390" s="18" t="s">
        <v>37</v>
      </c>
      <c r="F390" s="16"/>
      <c r="G390" s="17"/>
      <c r="H390" s="16" t="s">
        <v>38</v>
      </c>
      <c r="I390" s="17"/>
      <c r="J390" s="16"/>
      <c r="K390" s="17"/>
      <c r="L390" s="16"/>
    </row>
    <row r="391" spans="1:12" ht="21" x14ac:dyDescent="0.35">
      <c r="A391" s="19">
        <v>41780</v>
      </c>
      <c r="B391" s="20"/>
      <c r="C391" s="21" t="s">
        <v>58</v>
      </c>
      <c r="D391" s="13">
        <v>1</v>
      </c>
      <c r="E391" s="22">
        <v>241000</v>
      </c>
      <c r="F391" s="23">
        <f>+$E391</f>
        <v>241000</v>
      </c>
      <c r="G391" s="14">
        <v>15</v>
      </c>
      <c r="H391" s="45">
        <v>6.6500000000000004E-2</v>
      </c>
      <c r="I391" s="25">
        <f>+F391*H391</f>
        <v>16026.5</v>
      </c>
      <c r="J391" s="20">
        <v>0</v>
      </c>
      <c r="K391" s="26">
        <f>+E391</f>
        <v>241000</v>
      </c>
      <c r="L391" s="20"/>
    </row>
    <row r="392" spans="1:12" ht="21" x14ac:dyDescent="0.35">
      <c r="A392" s="27"/>
      <c r="B392" s="28"/>
      <c r="C392" s="29"/>
      <c r="D392" s="16"/>
      <c r="E392" s="30"/>
      <c r="F392" s="31"/>
      <c r="G392" s="17"/>
      <c r="H392" s="32"/>
      <c r="I392" s="30"/>
      <c r="J392" s="28"/>
      <c r="K392" s="33"/>
      <c r="L392" s="28"/>
    </row>
    <row r="393" spans="1:12" ht="21" x14ac:dyDescent="0.35">
      <c r="A393" s="27">
        <v>42277</v>
      </c>
      <c r="B393" s="28"/>
      <c r="C393" s="29" t="s">
        <v>92</v>
      </c>
      <c r="D393" s="28"/>
      <c r="E393" s="29"/>
      <c r="F393" s="28"/>
      <c r="G393" s="29"/>
      <c r="H393" s="28"/>
      <c r="I393" s="34">
        <f>(I391/12)/30*160</f>
        <v>7122.8888888888887</v>
      </c>
      <c r="J393" s="34">
        <f>+I393</f>
        <v>7122.8888888888887</v>
      </c>
      <c r="K393" s="33">
        <f>+K391-I393</f>
        <v>233877.11111111112</v>
      </c>
      <c r="L393" s="28"/>
    </row>
    <row r="394" spans="1:12" ht="21" x14ac:dyDescent="0.35">
      <c r="A394" s="27">
        <v>42643</v>
      </c>
      <c r="B394" s="28"/>
      <c r="C394" s="29" t="s">
        <v>41</v>
      </c>
      <c r="D394" s="28"/>
      <c r="E394" s="29"/>
      <c r="F394" s="28"/>
      <c r="G394" s="29"/>
      <c r="H394" s="28"/>
      <c r="I394" s="35">
        <v>16026.5</v>
      </c>
      <c r="J394" s="31">
        <f>+$I$13+J393</f>
        <v>71122.888888888891</v>
      </c>
      <c r="K394" s="33">
        <f>+K393-I394</f>
        <v>217850.61111111112</v>
      </c>
      <c r="L394" s="28"/>
    </row>
    <row r="395" spans="1:12" ht="21" x14ac:dyDescent="0.35">
      <c r="A395" s="27">
        <v>43008</v>
      </c>
      <c r="B395" s="28"/>
      <c r="C395" s="29" t="s">
        <v>41</v>
      </c>
      <c r="D395" s="28"/>
      <c r="E395" s="29"/>
      <c r="F395" s="28"/>
      <c r="G395" s="29"/>
      <c r="H395" s="28"/>
      <c r="I395" s="35">
        <v>16026.5</v>
      </c>
      <c r="J395" s="31">
        <f t="shared" ref="J395:J408" si="34">+$I$13+J394</f>
        <v>135122.88888888888</v>
      </c>
      <c r="K395" s="33">
        <f t="shared" ref="K395:K402" si="35">+K394-I395</f>
        <v>201824.11111111112</v>
      </c>
      <c r="L395" s="28"/>
    </row>
    <row r="396" spans="1:12" ht="21" x14ac:dyDescent="0.35">
      <c r="A396" s="27">
        <v>43373</v>
      </c>
      <c r="B396" s="28"/>
      <c r="C396" s="29" t="s">
        <v>41</v>
      </c>
      <c r="D396" s="28"/>
      <c r="E396" s="29"/>
      <c r="F396" s="28"/>
      <c r="G396" s="29"/>
      <c r="H396" s="28"/>
      <c r="I396" s="35">
        <v>16026.5</v>
      </c>
      <c r="J396" s="31">
        <f t="shared" si="34"/>
        <v>199122.88888888888</v>
      </c>
      <c r="K396" s="33">
        <f t="shared" si="35"/>
        <v>185797.61111111112</v>
      </c>
      <c r="L396" s="28"/>
    </row>
    <row r="397" spans="1:12" ht="21" x14ac:dyDescent="0.35">
      <c r="A397" s="27">
        <v>43738</v>
      </c>
      <c r="B397" s="28"/>
      <c r="C397" s="29" t="s">
        <v>41</v>
      </c>
      <c r="D397" s="28"/>
      <c r="E397" s="29"/>
      <c r="F397" s="28"/>
      <c r="G397" s="29"/>
      <c r="H397" s="28"/>
      <c r="I397" s="35">
        <v>16026.5</v>
      </c>
      <c r="J397" s="31">
        <f t="shared" si="34"/>
        <v>263122.88888888888</v>
      </c>
      <c r="K397" s="33">
        <f t="shared" si="35"/>
        <v>169771.11111111112</v>
      </c>
      <c r="L397" s="28"/>
    </row>
    <row r="398" spans="1:12" ht="21" x14ac:dyDescent="0.35">
      <c r="A398" s="27">
        <v>44104</v>
      </c>
      <c r="B398" s="28"/>
      <c r="C398" s="29" t="s">
        <v>41</v>
      </c>
      <c r="D398" s="28"/>
      <c r="E398" s="29"/>
      <c r="F398" s="28"/>
      <c r="G398" s="29"/>
      <c r="H398" s="28"/>
      <c r="I398" s="35">
        <v>16026.5</v>
      </c>
      <c r="J398" s="31">
        <f t="shared" si="34"/>
        <v>327122.88888888888</v>
      </c>
      <c r="K398" s="33">
        <f t="shared" si="35"/>
        <v>153744.61111111112</v>
      </c>
      <c r="L398" s="28"/>
    </row>
    <row r="399" spans="1:12" ht="21" x14ac:dyDescent="0.35">
      <c r="A399" s="27">
        <v>44469</v>
      </c>
      <c r="B399" s="28"/>
      <c r="C399" s="29" t="s">
        <v>41</v>
      </c>
      <c r="D399" s="28"/>
      <c r="E399" s="29"/>
      <c r="F399" s="28"/>
      <c r="G399" s="29"/>
      <c r="H399" s="28"/>
      <c r="I399" s="35">
        <v>16026.5</v>
      </c>
      <c r="J399" s="31">
        <f t="shared" si="34"/>
        <v>391122.88888888888</v>
      </c>
      <c r="K399" s="33">
        <f t="shared" si="35"/>
        <v>137718.11111111112</v>
      </c>
      <c r="L399" s="28"/>
    </row>
    <row r="400" spans="1:12" ht="21" x14ac:dyDescent="0.35">
      <c r="A400" s="27">
        <v>44834</v>
      </c>
      <c r="B400" s="28"/>
      <c r="C400" s="29" t="s">
        <v>41</v>
      </c>
      <c r="D400" s="28"/>
      <c r="E400" s="29"/>
      <c r="F400" s="28"/>
      <c r="G400" s="29"/>
      <c r="H400" s="28"/>
      <c r="I400" s="35">
        <v>16026.5</v>
      </c>
      <c r="J400" s="31">
        <f t="shared" si="34"/>
        <v>455122.88888888888</v>
      </c>
      <c r="K400" s="33">
        <f t="shared" si="35"/>
        <v>121691.61111111112</v>
      </c>
      <c r="L400" s="28"/>
    </row>
    <row r="401" spans="1:12" ht="21" x14ac:dyDescent="0.35">
      <c r="A401" s="27">
        <v>45199</v>
      </c>
      <c r="B401" s="28"/>
      <c r="C401" s="29" t="s">
        <v>41</v>
      </c>
      <c r="D401" s="28"/>
      <c r="E401" s="29"/>
      <c r="F401" s="28"/>
      <c r="G401" s="29"/>
      <c r="H401" s="28"/>
      <c r="I401" s="35">
        <v>16026.5</v>
      </c>
      <c r="J401" s="31">
        <f t="shared" si="34"/>
        <v>519122.88888888888</v>
      </c>
      <c r="K401" s="33">
        <f t="shared" si="35"/>
        <v>105665.11111111112</v>
      </c>
      <c r="L401" s="28"/>
    </row>
    <row r="402" spans="1:12" ht="21" x14ac:dyDescent="0.35">
      <c r="A402" s="27">
        <v>45565</v>
      </c>
      <c r="B402" s="28"/>
      <c r="C402" s="29" t="s">
        <v>41</v>
      </c>
      <c r="D402" s="28"/>
      <c r="E402" s="29"/>
      <c r="F402" s="28"/>
      <c r="G402" s="29"/>
      <c r="H402" s="28"/>
      <c r="I402" s="35">
        <v>16026.5</v>
      </c>
      <c r="J402" s="31">
        <f t="shared" si="34"/>
        <v>583122.88888888888</v>
      </c>
      <c r="K402" s="33">
        <f t="shared" si="35"/>
        <v>89638.611111111124</v>
      </c>
      <c r="L402" s="28"/>
    </row>
    <row r="403" spans="1:12" ht="21" x14ac:dyDescent="0.35">
      <c r="A403" s="27">
        <v>45930</v>
      </c>
      <c r="B403" s="28"/>
      <c r="C403" s="29" t="s">
        <v>41</v>
      </c>
      <c r="D403" s="28"/>
      <c r="E403" s="29"/>
      <c r="F403" s="28"/>
      <c r="G403" s="29"/>
      <c r="H403" s="28"/>
      <c r="I403" s="35">
        <v>16026.5</v>
      </c>
      <c r="J403" s="31">
        <f t="shared" si="34"/>
        <v>647122.88888888888</v>
      </c>
      <c r="K403" s="33">
        <f>+K402-I403</f>
        <v>73612.111111111124</v>
      </c>
      <c r="L403" s="28"/>
    </row>
    <row r="404" spans="1:12" ht="21" x14ac:dyDescent="0.35">
      <c r="A404" s="27">
        <v>46295</v>
      </c>
      <c r="B404" s="28"/>
      <c r="C404" s="29" t="s">
        <v>41</v>
      </c>
      <c r="D404" s="28"/>
      <c r="E404" s="29"/>
      <c r="F404" s="28"/>
      <c r="G404" s="29"/>
      <c r="H404" s="28"/>
      <c r="I404" s="35">
        <v>16026.5</v>
      </c>
      <c r="J404" s="31">
        <f t="shared" si="34"/>
        <v>711122.88888888888</v>
      </c>
      <c r="K404" s="33">
        <f t="shared" ref="K404:K407" si="36">+K403-I404</f>
        <v>57585.611111111124</v>
      </c>
      <c r="L404" s="28"/>
    </row>
    <row r="405" spans="1:12" ht="21" x14ac:dyDescent="0.35">
      <c r="A405" s="27">
        <v>46660</v>
      </c>
      <c r="B405" s="28"/>
      <c r="C405" s="29" t="s">
        <v>41</v>
      </c>
      <c r="D405" s="28"/>
      <c r="E405" s="29"/>
      <c r="F405" s="28"/>
      <c r="G405" s="29"/>
      <c r="H405" s="28"/>
      <c r="I405" s="35">
        <v>16026.5</v>
      </c>
      <c r="J405" s="31">
        <f t="shared" si="34"/>
        <v>775122.88888888888</v>
      </c>
      <c r="K405" s="33">
        <f t="shared" si="36"/>
        <v>41559.111111111124</v>
      </c>
      <c r="L405" s="28"/>
    </row>
    <row r="406" spans="1:12" ht="21" x14ac:dyDescent="0.35">
      <c r="A406" s="27">
        <v>47026</v>
      </c>
      <c r="B406" s="28"/>
      <c r="C406" s="29" t="s">
        <v>41</v>
      </c>
      <c r="D406" s="28"/>
      <c r="E406" s="29"/>
      <c r="F406" s="28"/>
      <c r="G406" s="29"/>
      <c r="H406" s="28"/>
      <c r="I406" s="35">
        <v>16026.5</v>
      </c>
      <c r="J406" s="31">
        <f t="shared" si="34"/>
        <v>839122.88888888888</v>
      </c>
      <c r="K406" s="33">
        <f t="shared" si="36"/>
        <v>25532.611111111124</v>
      </c>
      <c r="L406" s="28"/>
    </row>
    <row r="407" spans="1:12" ht="21" x14ac:dyDescent="0.35">
      <c r="A407" s="27">
        <v>47391</v>
      </c>
      <c r="B407" s="28"/>
      <c r="C407" s="29" t="s">
        <v>41</v>
      </c>
      <c r="D407" s="28"/>
      <c r="E407" s="29"/>
      <c r="F407" s="28"/>
      <c r="G407" s="29"/>
      <c r="H407" s="28"/>
      <c r="I407" s="35">
        <v>16026.5</v>
      </c>
      <c r="J407" s="31">
        <f t="shared" si="34"/>
        <v>903122.88888888888</v>
      </c>
      <c r="K407" s="33">
        <f t="shared" si="36"/>
        <v>9506.111111111124</v>
      </c>
      <c r="L407" s="28"/>
    </row>
    <row r="408" spans="1:12" ht="21" x14ac:dyDescent="0.35">
      <c r="A408" s="27">
        <v>47756</v>
      </c>
      <c r="B408" s="28"/>
      <c r="C408" s="29" t="s">
        <v>41</v>
      </c>
      <c r="D408" s="28"/>
      <c r="E408" s="29"/>
      <c r="F408" s="28"/>
      <c r="G408" s="29"/>
      <c r="H408" s="28"/>
      <c r="I408" s="35">
        <v>16026.5</v>
      </c>
      <c r="J408" s="31">
        <f t="shared" si="34"/>
        <v>967122.88888888888</v>
      </c>
      <c r="K408" s="33">
        <v>1</v>
      </c>
      <c r="L408" s="28"/>
    </row>
    <row r="409" spans="1:12" ht="21" x14ac:dyDescent="0.35">
      <c r="A409" s="47"/>
      <c r="B409" s="21"/>
      <c r="C409" s="21"/>
      <c r="D409" s="21"/>
      <c r="E409" s="21"/>
      <c r="F409" s="21"/>
      <c r="G409" s="21"/>
      <c r="H409" s="21"/>
      <c r="I409" s="22"/>
      <c r="J409" s="22"/>
      <c r="K409" s="26"/>
      <c r="L409" s="21"/>
    </row>
    <row r="410" spans="1:12" ht="21" x14ac:dyDescent="0.35">
      <c r="A410" s="46"/>
      <c r="B410" s="29"/>
      <c r="C410" s="29"/>
      <c r="D410" s="29"/>
      <c r="E410" s="29"/>
      <c r="F410" s="29"/>
      <c r="G410" s="29"/>
      <c r="H410" s="29"/>
      <c r="I410" s="30"/>
      <c r="J410" s="30"/>
      <c r="K410" s="33"/>
      <c r="L410" s="29"/>
    </row>
    <row r="411" spans="1:12" ht="21" x14ac:dyDescent="0.35">
      <c r="A411" s="46"/>
      <c r="B411" s="29"/>
      <c r="C411" s="29"/>
      <c r="D411" s="29"/>
      <c r="E411" s="29"/>
      <c r="F411" s="29"/>
      <c r="G411" s="29"/>
      <c r="H411" s="29"/>
      <c r="I411" s="30"/>
      <c r="J411" s="30"/>
      <c r="K411" s="33"/>
      <c r="L411" s="29"/>
    </row>
    <row r="412" spans="1:12" ht="21" x14ac:dyDescent="0.35">
      <c r="A412" s="46"/>
      <c r="B412" s="29"/>
      <c r="C412" s="29"/>
      <c r="D412" s="29"/>
      <c r="E412" s="29"/>
      <c r="F412" s="29"/>
      <c r="G412" s="29"/>
      <c r="H412" s="29"/>
      <c r="I412" s="30"/>
      <c r="J412" s="30"/>
      <c r="K412" s="33"/>
      <c r="L412" s="29"/>
    </row>
    <row r="413" spans="1:12" ht="21" x14ac:dyDescent="0.35">
      <c r="A413" s="46"/>
      <c r="B413" s="29"/>
      <c r="C413" s="29"/>
      <c r="D413" s="29"/>
      <c r="E413" s="29"/>
      <c r="F413" s="29"/>
      <c r="G413" s="29"/>
      <c r="H413" s="29"/>
      <c r="I413" s="30"/>
      <c r="J413" s="30"/>
      <c r="K413" s="33"/>
      <c r="L413" s="29"/>
    </row>
    <row r="414" spans="1:12" ht="21" x14ac:dyDescent="0.35">
      <c r="A414" s="46"/>
      <c r="B414" s="29"/>
      <c r="C414" s="29"/>
      <c r="D414" s="29"/>
      <c r="E414" s="29"/>
      <c r="F414" s="29"/>
      <c r="G414" s="29"/>
      <c r="H414" s="29"/>
      <c r="I414" s="30"/>
      <c r="J414" s="30"/>
      <c r="K414" s="33"/>
      <c r="L414" s="29"/>
    </row>
    <row r="415" spans="1:12" ht="21" x14ac:dyDescent="0.35">
      <c r="A415" s="46"/>
      <c r="B415" s="29"/>
      <c r="C415" s="29"/>
      <c r="D415" s="29"/>
      <c r="E415" s="29"/>
      <c r="F415" s="29"/>
      <c r="G415" s="29"/>
      <c r="H415" s="29"/>
      <c r="I415" s="30"/>
      <c r="J415" s="30"/>
      <c r="K415" s="33"/>
      <c r="L415" s="29"/>
    </row>
    <row r="416" spans="1:12" ht="21" x14ac:dyDescent="0.35">
      <c r="A416" s="46"/>
      <c r="B416" s="29"/>
      <c r="C416" s="29"/>
      <c r="D416" s="29"/>
      <c r="E416" s="29"/>
      <c r="F416" s="29"/>
      <c r="G416" s="29"/>
      <c r="H416" s="29"/>
      <c r="I416" s="30"/>
      <c r="J416" s="30"/>
      <c r="K416" s="33"/>
      <c r="L416" s="29"/>
    </row>
    <row r="417" spans="1:12" ht="21" x14ac:dyDescent="0.35">
      <c r="A417" s="46"/>
      <c r="B417" s="29"/>
      <c r="C417" s="29"/>
      <c r="D417" s="29"/>
      <c r="E417" s="29"/>
      <c r="F417" s="29"/>
      <c r="G417" s="29"/>
      <c r="H417" s="29"/>
      <c r="I417" s="30"/>
      <c r="J417" s="30"/>
      <c r="K417" s="33"/>
      <c r="L417" s="29"/>
    </row>
    <row r="418" spans="1:12" ht="21" x14ac:dyDescent="0.35">
      <c r="A418" s="46"/>
      <c r="B418" s="29"/>
      <c r="C418" s="29"/>
      <c r="D418" s="29"/>
      <c r="E418" s="29"/>
      <c r="F418" s="29"/>
      <c r="G418" s="29"/>
      <c r="H418" s="29"/>
      <c r="I418" s="30"/>
      <c r="J418" s="30"/>
      <c r="K418" s="33"/>
      <c r="L418" s="29"/>
    </row>
    <row r="420" spans="1:12" ht="21" x14ac:dyDescent="0.35">
      <c r="A420" s="115" t="s">
        <v>0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1:12" ht="2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 t="s">
        <v>1</v>
      </c>
      <c r="K421" s="116" t="s">
        <v>2</v>
      </c>
      <c r="L421" s="116"/>
    </row>
    <row r="422" spans="1:12" ht="2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 t="s">
        <v>3</v>
      </c>
      <c r="K422" s="117" t="s">
        <v>43</v>
      </c>
      <c r="L422" s="117"/>
    </row>
    <row r="423" spans="1:12" ht="21" x14ac:dyDescent="0.35">
      <c r="A423" s="2" t="s">
        <v>4</v>
      </c>
      <c r="B423" s="114" t="s">
        <v>94</v>
      </c>
      <c r="C423" s="114"/>
      <c r="D423" s="3" t="s">
        <v>6</v>
      </c>
      <c r="E423" s="113" t="s">
        <v>7</v>
      </c>
      <c r="F423" s="113"/>
      <c r="G423" s="4" t="s">
        <v>8</v>
      </c>
      <c r="H423" s="5"/>
      <c r="I423" s="118" t="s">
        <v>60</v>
      </c>
      <c r="J423" s="118"/>
      <c r="K423" s="3" t="s">
        <v>10</v>
      </c>
      <c r="L423" s="6"/>
    </row>
    <row r="424" spans="1:12" ht="21" x14ac:dyDescent="0.35">
      <c r="A424" s="4" t="s">
        <v>12</v>
      </c>
      <c r="B424" s="4"/>
      <c r="C424" s="6" t="s">
        <v>42</v>
      </c>
      <c r="D424" s="112"/>
      <c r="E424" s="112"/>
      <c r="F424" s="112"/>
      <c r="G424" s="2" t="s">
        <v>13</v>
      </c>
      <c r="H424" s="2"/>
      <c r="I424" s="2"/>
      <c r="J424" s="113"/>
      <c r="K424" s="113"/>
      <c r="L424" s="113"/>
    </row>
    <row r="425" spans="1:12" ht="21" x14ac:dyDescent="0.35">
      <c r="A425" s="7" t="s">
        <v>14</v>
      </c>
      <c r="B425" s="114"/>
      <c r="C425" s="114"/>
      <c r="D425" s="114"/>
      <c r="E425" s="114"/>
      <c r="F425" s="114"/>
      <c r="G425" s="114"/>
      <c r="H425" s="114"/>
      <c r="I425" s="114"/>
      <c r="J425" s="7"/>
      <c r="K425" s="7" t="s">
        <v>15</v>
      </c>
      <c r="L425" s="43" t="s">
        <v>16</v>
      </c>
    </row>
    <row r="426" spans="1:12" ht="21" x14ac:dyDescent="0.35">
      <c r="A426" s="9" t="s">
        <v>17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21" x14ac:dyDescent="0.35">
      <c r="A427" s="9" t="s">
        <v>18</v>
      </c>
      <c r="B427" s="7"/>
      <c r="C427" s="7"/>
      <c r="D427" s="7"/>
      <c r="E427" s="7"/>
      <c r="F427" s="7"/>
      <c r="G427" s="7" t="s">
        <v>19</v>
      </c>
      <c r="H427" s="7"/>
      <c r="I427" s="7"/>
      <c r="J427" s="10"/>
      <c r="K427" s="11"/>
      <c r="L427" s="7"/>
    </row>
    <row r="428" spans="1:12" ht="2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1" x14ac:dyDescent="0.35">
      <c r="A429" s="12"/>
      <c r="B429" s="13"/>
      <c r="C429" s="14"/>
      <c r="D429" s="13" t="s">
        <v>20</v>
      </c>
      <c r="E429" s="14" t="s">
        <v>21</v>
      </c>
      <c r="F429" s="13"/>
      <c r="G429" s="14" t="s">
        <v>22</v>
      </c>
      <c r="H429" s="13" t="s">
        <v>23</v>
      </c>
      <c r="I429" s="14" t="s">
        <v>24</v>
      </c>
      <c r="J429" s="13" t="s">
        <v>24</v>
      </c>
      <c r="K429" s="14"/>
      <c r="L429" s="13"/>
    </row>
    <row r="430" spans="1:12" ht="21" x14ac:dyDescent="0.35">
      <c r="A430" s="15" t="s">
        <v>25</v>
      </c>
      <c r="B430" s="16" t="s">
        <v>26</v>
      </c>
      <c r="C430" s="17" t="s">
        <v>27</v>
      </c>
      <c r="D430" s="16" t="s">
        <v>28</v>
      </c>
      <c r="E430" s="18" t="s">
        <v>29</v>
      </c>
      <c r="F430" s="16" t="s">
        <v>30</v>
      </c>
      <c r="G430" s="17" t="s">
        <v>31</v>
      </c>
      <c r="H430" s="16" t="s">
        <v>32</v>
      </c>
      <c r="I430" s="17" t="s">
        <v>33</v>
      </c>
      <c r="J430" s="16" t="s">
        <v>34</v>
      </c>
      <c r="K430" s="17" t="s">
        <v>35</v>
      </c>
      <c r="L430" s="16" t="s">
        <v>36</v>
      </c>
    </row>
    <row r="431" spans="1:12" ht="21" x14ac:dyDescent="0.35">
      <c r="A431" s="15"/>
      <c r="B431" s="16"/>
      <c r="C431" s="17"/>
      <c r="D431" s="16"/>
      <c r="E431" s="18" t="s">
        <v>37</v>
      </c>
      <c r="F431" s="16"/>
      <c r="G431" s="17"/>
      <c r="H431" s="16" t="s">
        <v>38</v>
      </c>
      <c r="I431" s="17"/>
      <c r="J431" s="16"/>
      <c r="K431" s="17"/>
      <c r="L431" s="16"/>
    </row>
    <row r="432" spans="1:12" ht="21" x14ac:dyDescent="0.35">
      <c r="A432" s="19">
        <v>36433</v>
      </c>
      <c r="B432" s="20"/>
      <c r="C432" s="21" t="s">
        <v>174</v>
      </c>
      <c r="D432" s="13">
        <v>1</v>
      </c>
      <c r="E432" s="22">
        <v>232000</v>
      </c>
      <c r="F432" s="23">
        <f>+$E432</f>
        <v>232000</v>
      </c>
      <c r="G432" s="14">
        <v>15</v>
      </c>
      <c r="H432" s="45">
        <v>6.6500000000000004E-2</v>
      </c>
      <c r="I432" s="25">
        <f>+F432*H432</f>
        <v>15428</v>
      </c>
      <c r="J432" s="20">
        <v>0</v>
      </c>
      <c r="K432" s="26">
        <f>+E432</f>
        <v>232000</v>
      </c>
      <c r="L432" s="20"/>
    </row>
    <row r="433" spans="1:12" ht="21" x14ac:dyDescent="0.35">
      <c r="A433" s="27"/>
      <c r="B433" s="28"/>
      <c r="C433" s="29"/>
      <c r="D433" s="16"/>
      <c r="E433" s="30"/>
      <c r="F433" s="31"/>
      <c r="G433" s="17"/>
      <c r="H433" s="32"/>
      <c r="I433" s="30"/>
      <c r="J433" s="28"/>
      <c r="K433" s="33"/>
      <c r="L433" s="28"/>
    </row>
    <row r="434" spans="1:12" ht="21" x14ac:dyDescent="0.35">
      <c r="A434" s="27">
        <v>36799</v>
      </c>
      <c r="B434" s="28"/>
      <c r="C434" s="29" t="s">
        <v>40</v>
      </c>
      <c r="D434" s="28"/>
      <c r="E434" s="29"/>
      <c r="F434" s="28"/>
      <c r="G434" s="29"/>
      <c r="H434" s="28"/>
      <c r="I434" s="34">
        <f>(I432/12)/30*1</f>
        <v>42.855555555555561</v>
      </c>
      <c r="J434" s="34">
        <f>+I434</f>
        <v>42.855555555555561</v>
      </c>
      <c r="K434" s="33">
        <f>+K432-I434</f>
        <v>231957.14444444445</v>
      </c>
      <c r="L434" s="28"/>
    </row>
    <row r="435" spans="1:12" ht="21" x14ac:dyDescent="0.35">
      <c r="A435" s="27">
        <v>37164</v>
      </c>
      <c r="B435" s="28"/>
      <c r="C435" s="29" t="s">
        <v>41</v>
      </c>
      <c r="D435" s="28"/>
      <c r="E435" s="29"/>
      <c r="F435" s="28"/>
      <c r="G435" s="29"/>
      <c r="H435" s="28"/>
      <c r="I435" s="35">
        <v>15428</v>
      </c>
      <c r="J435" s="31">
        <f>+$I$13+J434</f>
        <v>64042.855555555558</v>
      </c>
      <c r="K435" s="33">
        <f>+K434-I435</f>
        <v>216529.14444444445</v>
      </c>
      <c r="L435" s="28"/>
    </row>
    <row r="436" spans="1:12" ht="21" x14ac:dyDescent="0.35">
      <c r="A436" s="27">
        <v>37529</v>
      </c>
      <c r="B436" s="28"/>
      <c r="C436" s="29" t="s">
        <v>41</v>
      </c>
      <c r="D436" s="28"/>
      <c r="E436" s="29"/>
      <c r="F436" s="28"/>
      <c r="G436" s="29"/>
      <c r="H436" s="28"/>
      <c r="I436" s="35">
        <v>15428</v>
      </c>
      <c r="J436" s="31">
        <f>+$I$13+J435</f>
        <v>128042.85555555555</v>
      </c>
      <c r="K436" s="33">
        <f>+K435-I436</f>
        <v>201101.14444444445</v>
      </c>
      <c r="L436" s="28"/>
    </row>
    <row r="437" spans="1:12" ht="21" x14ac:dyDescent="0.35">
      <c r="A437" s="27">
        <v>37894</v>
      </c>
      <c r="B437" s="28"/>
      <c r="C437" s="29" t="s">
        <v>41</v>
      </c>
      <c r="D437" s="28"/>
      <c r="E437" s="29"/>
      <c r="F437" s="28"/>
      <c r="G437" s="29"/>
      <c r="H437" s="28"/>
      <c r="I437" s="35">
        <v>15428</v>
      </c>
      <c r="J437" s="31">
        <f>+$I$13+J436</f>
        <v>192042.85555555555</v>
      </c>
      <c r="K437" s="33">
        <f>+K436-I437</f>
        <v>185673.14444444445</v>
      </c>
      <c r="L437" s="28"/>
    </row>
    <row r="438" spans="1:12" ht="21" x14ac:dyDescent="0.35">
      <c r="A438" s="27">
        <v>38260</v>
      </c>
      <c r="B438" s="28"/>
      <c r="C438" s="29" t="s">
        <v>41</v>
      </c>
      <c r="D438" s="28"/>
      <c r="E438" s="29"/>
      <c r="F438" s="28"/>
      <c r="G438" s="29"/>
      <c r="H438" s="28"/>
      <c r="I438" s="35">
        <v>15428</v>
      </c>
      <c r="J438" s="31">
        <f>+$I$13+J437</f>
        <v>256042.85555555555</v>
      </c>
      <c r="K438" s="33">
        <f>+K437-I438</f>
        <v>170245.14444444445</v>
      </c>
      <c r="L438" s="28"/>
    </row>
    <row r="439" spans="1:12" ht="21" x14ac:dyDescent="0.35">
      <c r="A439" s="27">
        <v>38625</v>
      </c>
      <c r="B439" s="28"/>
      <c r="C439" s="29" t="s">
        <v>41</v>
      </c>
      <c r="D439" s="28"/>
      <c r="E439" s="29"/>
      <c r="F439" s="28"/>
      <c r="G439" s="29"/>
      <c r="H439" s="28"/>
      <c r="I439" s="35">
        <v>15428</v>
      </c>
      <c r="J439" s="31">
        <f t="shared" ref="J439:J449" si="37">+$I$13+J438</f>
        <v>320042.85555555555</v>
      </c>
      <c r="K439" s="33">
        <f t="shared" ref="K439:K448" si="38">+K438-I439</f>
        <v>154817.14444444445</v>
      </c>
      <c r="L439" s="28"/>
    </row>
    <row r="440" spans="1:12" ht="21" x14ac:dyDescent="0.35">
      <c r="A440" s="27">
        <v>38990</v>
      </c>
      <c r="B440" s="28"/>
      <c r="C440" s="29" t="s">
        <v>41</v>
      </c>
      <c r="D440" s="28"/>
      <c r="E440" s="29"/>
      <c r="F440" s="28"/>
      <c r="G440" s="29"/>
      <c r="H440" s="28"/>
      <c r="I440" s="35">
        <v>15428</v>
      </c>
      <c r="J440" s="31">
        <f t="shared" si="37"/>
        <v>384042.85555555555</v>
      </c>
      <c r="K440" s="33">
        <f t="shared" si="38"/>
        <v>139389.14444444445</v>
      </c>
      <c r="L440" s="28"/>
    </row>
    <row r="441" spans="1:12" ht="21" x14ac:dyDescent="0.35">
      <c r="A441" s="27">
        <v>39355</v>
      </c>
      <c r="B441" s="28"/>
      <c r="C441" s="29" t="s">
        <v>41</v>
      </c>
      <c r="D441" s="28"/>
      <c r="E441" s="29"/>
      <c r="F441" s="28"/>
      <c r="G441" s="29"/>
      <c r="H441" s="28"/>
      <c r="I441" s="35">
        <v>15428</v>
      </c>
      <c r="J441" s="31">
        <f t="shared" si="37"/>
        <v>448042.85555555555</v>
      </c>
      <c r="K441" s="33">
        <f t="shared" si="38"/>
        <v>123961.14444444445</v>
      </c>
      <c r="L441" s="28"/>
    </row>
    <row r="442" spans="1:12" ht="21" x14ac:dyDescent="0.35">
      <c r="A442" s="27">
        <v>39721</v>
      </c>
      <c r="B442" s="28"/>
      <c r="C442" s="29" t="s">
        <v>41</v>
      </c>
      <c r="D442" s="28"/>
      <c r="E442" s="29"/>
      <c r="F442" s="28"/>
      <c r="G442" s="29"/>
      <c r="H442" s="28"/>
      <c r="I442" s="35">
        <v>15428</v>
      </c>
      <c r="J442" s="31">
        <f t="shared" si="37"/>
        <v>512042.85555555555</v>
      </c>
      <c r="K442" s="33">
        <f t="shared" si="38"/>
        <v>108533.14444444445</v>
      </c>
      <c r="L442" s="28"/>
    </row>
    <row r="443" spans="1:12" ht="21" x14ac:dyDescent="0.35">
      <c r="A443" s="27">
        <v>40086</v>
      </c>
      <c r="B443" s="28"/>
      <c r="C443" s="29" t="s">
        <v>41</v>
      </c>
      <c r="D443" s="28"/>
      <c r="E443" s="29"/>
      <c r="F443" s="28"/>
      <c r="G443" s="29"/>
      <c r="H443" s="28"/>
      <c r="I443" s="35">
        <v>15428</v>
      </c>
      <c r="J443" s="31">
        <f t="shared" si="37"/>
        <v>576042.85555555555</v>
      </c>
      <c r="K443" s="33">
        <f t="shared" si="38"/>
        <v>93105.14444444445</v>
      </c>
      <c r="L443" s="28"/>
    </row>
    <row r="444" spans="1:12" ht="21" x14ac:dyDescent="0.35">
      <c r="A444" s="27">
        <v>40451</v>
      </c>
      <c r="B444" s="28"/>
      <c r="C444" s="29" t="s">
        <v>41</v>
      </c>
      <c r="D444" s="28"/>
      <c r="E444" s="29"/>
      <c r="F444" s="28"/>
      <c r="G444" s="29"/>
      <c r="H444" s="28"/>
      <c r="I444" s="35">
        <v>15428</v>
      </c>
      <c r="J444" s="31">
        <f t="shared" si="37"/>
        <v>640042.85555555555</v>
      </c>
      <c r="K444" s="33">
        <f t="shared" si="38"/>
        <v>77677.14444444445</v>
      </c>
      <c r="L444" s="28"/>
    </row>
    <row r="445" spans="1:12" ht="21" x14ac:dyDescent="0.35">
      <c r="A445" s="27">
        <v>40816</v>
      </c>
      <c r="B445" s="28"/>
      <c r="C445" s="29" t="s">
        <v>41</v>
      </c>
      <c r="D445" s="28"/>
      <c r="E445" s="29"/>
      <c r="F445" s="28"/>
      <c r="G445" s="29"/>
      <c r="H445" s="28"/>
      <c r="I445" s="35">
        <v>15428</v>
      </c>
      <c r="J445" s="31">
        <f t="shared" si="37"/>
        <v>704042.85555555555</v>
      </c>
      <c r="K445" s="33">
        <f t="shared" si="38"/>
        <v>62249.14444444445</v>
      </c>
      <c r="L445" s="28"/>
    </row>
    <row r="446" spans="1:12" ht="21" x14ac:dyDescent="0.35">
      <c r="A446" s="27">
        <v>41182</v>
      </c>
      <c r="B446" s="28"/>
      <c r="C446" s="29" t="s">
        <v>41</v>
      </c>
      <c r="D446" s="28"/>
      <c r="E446" s="29"/>
      <c r="F446" s="28"/>
      <c r="G446" s="29"/>
      <c r="H446" s="28"/>
      <c r="I446" s="35">
        <v>15428</v>
      </c>
      <c r="J446" s="31">
        <f t="shared" si="37"/>
        <v>768042.85555555555</v>
      </c>
      <c r="K446" s="33">
        <f t="shared" si="38"/>
        <v>46821.14444444445</v>
      </c>
      <c r="L446" s="28"/>
    </row>
    <row r="447" spans="1:12" ht="21" x14ac:dyDescent="0.35">
      <c r="A447" s="27">
        <v>41547</v>
      </c>
      <c r="B447" s="28"/>
      <c r="C447" s="29" t="s">
        <v>41</v>
      </c>
      <c r="D447" s="28"/>
      <c r="E447" s="29"/>
      <c r="F447" s="28"/>
      <c r="G447" s="29"/>
      <c r="H447" s="28"/>
      <c r="I447" s="35">
        <v>15428</v>
      </c>
      <c r="J447" s="31">
        <f t="shared" si="37"/>
        <v>832042.85555555555</v>
      </c>
      <c r="K447" s="33">
        <f t="shared" si="38"/>
        <v>31393.14444444445</v>
      </c>
      <c r="L447" s="28"/>
    </row>
    <row r="448" spans="1:12" ht="21" x14ac:dyDescent="0.35">
      <c r="A448" s="27">
        <v>41912</v>
      </c>
      <c r="B448" s="28"/>
      <c r="C448" s="29" t="s">
        <v>41</v>
      </c>
      <c r="D448" s="28"/>
      <c r="E448" s="29"/>
      <c r="F448" s="28"/>
      <c r="G448" s="29"/>
      <c r="H448" s="28"/>
      <c r="I448" s="35">
        <v>15428</v>
      </c>
      <c r="J448" s="31">
        <f t="shared" si="37"/>
        <v>896042.85555555555</v>
      </c>
      <c r="K448" s="33">
        <f t="shared" si="38"/>
        <v>15965.14444444445</v>
      </c>
      <c r="L448" s="28"/>
    </row>
    <row r="449" spans="1:12" ht="21" x14ac:dyDescent="0.35">
      <c r="A449" s="27">
        <v>42277</v>
      </c>
      <c r="B449" s="28"/>
      <c r="C449" s="29" t="s">
        <v>41</v>
      </c>
      <c r="D449" s="28"/>
      <c r="E449" s="29"/>
      <c r="F449" s="28"/>
      <c r="G449" s="29"/>
      <c r="H449" s="28"/>
      <c r="I449" s="35">
        <v>15428</v>
      </c>
      <c r="J449" s="31">
        <f t="shared" si="37"/>
        <v>960042.85555555555</v>
      </c>
      <c r="K449" s="33">
        <v>1</v>
      </c>
      <c r="L449" s="28"/>
    </row>
    <row r="450" spans="1:12" ht="21" x14ac:dyDescent="0.35">
      <c r="A450" s="27"/>
      <c r="B450" s="28"/>
      <c r="C450" s="29"/>
      <c r="D450" s="28"/>
      <c r="E450" s="28"/>
      <c r="F450" s="28"/>
      <c r="G450" s="28"/>
      <c r="H450" s="28"/>
      <c r="I450" s="35"/>
      <c r="J450" s="31"/>
      <c r="K450" s="33"/>
      <c r="L450" s="28"/>
    </row>
    <row r="451" spans="1:12" ht="21" x14ac:dyDescent="0.35">
      <c r="A451" s="27"/>
      <c r="B451" s="28"/>
      <c r="C451" s="29"/>
      <c r="D451" s="28"/>
      <c r="E451" s="28"/>
      <c r="F451" s="28"/>
      <c r="G451" s="28"/>
      <c r="H451" s="28"/>
      <c r="I451" s="35"/>
      <c r="J451" s="31"/>
      <c r="K451" s="33"/>
      <c r="L451" s="28"/>
    </row>
    <row r="452" spans="1:12" ht="21" x14ac:dyDescent="0.35">
      <c r="A452" s="27"/>
      <c r="B452" s="28"/>
      <c r="C452" s="29"/>
      <c r="D452" s="28"/>
      <c r="E452" s="28"/>
      <c r="F452" s="28"/>
      <c r="G452" s="28"/>
      <c r="H452" s="28"/>
      <c r="I452" s="35"/>
      <c r="J452" s="31"/>
      <c r="K452" s="33"/>
      <c r="L452" s="28"/>
    </row>
    <row r="453" spans="1:12" ht="21" x14ac:dyDescent="0.35">
      <c r="A453" s="27"/>
      <c r="B453" s="28"/>
      <c r="C453" s="29"/>
      <c r="D453" s="28"/>
      <c r="E453" s="28"/>
      <c r="F453" s="28"/>
      <c r="G453" s="28"/>
      <c r="H453" s="28"/>
      <c r="I453" s="35"/>
      <c r="J453" s="31"/>
      <c r="K453" s="33"/>
      <c r="L453" s="28"/>
    </row>
    <row r="454" spans="1:12" ht="21" x14ac:dyDescent="0.35">
      <c r="A454" s="27"/>
      <c r="B454" s="28"/>
      <c r="C454" s="28"/>
      <c r="D454" s="28"/>
      <c r="E454" s="28"/>
      <c r="F454" s="28"/>
      <c r="G454" s="28"/>
      <c r="H454" s="28"/>
      <c r="I454" s="31"/>
      <c r="J454" s="30"/>
      <c r="K454" s="34"/>
      <c r="L454" s="28"/>
    </row>
    <row r="455" spans="1:12" ht="21" x14ac:dyDescent="0.35">
      <c r="A455" s="27"/>
      <c r="B455" s="28"/>
      <c r="C455" s="28"/>
      <c r="D455" s="28"/>
      <c r="E455" s="28"/>
      <c r="F455" s="28"/>
      <c r="G455" s="28"/>
      <c r="H455" s="28"/>
      <c r="I455" s="31"/>
      <c r="J455" s="30"/>
      <c r="K455" s="34"/>
      <c r="L455" s="28"/>
    </row>
    <row r="456" spans="1:12" ht="21" x14ac:dyDescent="0.35">
      <c r="A456" s="27"/>
      <c r="B456" s="28"/>
      <c r="C456" s="28"/>
      <c r="D456" s="28"/>
      <c r="E456" s="28"/>
      <c r="F456" s="28"/>
      <c r="G456" s="28"/>
      <c r="H456" s="28"/>
      <c r="I456" s="31"/>
      <c r="J456" s="30"/>
      <c r="K456" s="34"/>
      <c r="L456" s="28"/>
    </row>
    <row r="457" spans="1:12" ht="21" x14ac:dyDescent="0.35">
      <c r="A457" s="27"/>
      <c r="B457" s="28"/>
      <c r="C457" s="28"/>
      <c r="D457" s="28"/>
      <c r="E457" s="28"/>
      <c r="F457" s="28"/>
      <c r="G457" s="28"/>
      <c r="H457" s="28"/>
      <c r="I457" s="31"/>
      <c r="J457" s="30"/>
      <c r="K457" s="34"/>
      <c r="L457" s="28"/>
    </row>
    <row r="458" spans="1:12" ht="21" x14ac:dyDescent="0.35">
      <c r="A458" s="27"/>
      <c r="B458" s="28"/>
      <c r="C458" s="28"/>
      <c r="D458" s="28"/>
      <c r="E458" s="28"/>
      <c r="F458" s="28"/>
      <c r="G458" s="28"/>
      <c r="H458" s="28"/>
      <c r="I458" s="31"/>
      <c r="J458" s="30"/>
      <c r="K458" s="34"/>
      <c r="L458" s="28"/>
    </row>
    <row r="459" spans="1:12" ht="21" x14ac:dyDescent="0.35">
      <c r="A459" s="41"/>
      <c r="B459" s="36"/>
      <c r="C459" s="36"/>
      <c r="D459" s="36"/>
      <c r="E459" s="36"/>
      <c r="F459" s="36"/>
      <c r="G459" s="36"/>
      <c r="H459" s="36"/>
      <c r="I459" s="37"/>
      <c r="J459" s="42"/>
      <c r="K459" s="38"/>
      <c r="L459" s="36"/>
    </row>
    <row r="462" spans="1:12" ht="21" x14ac:dyDescent="0.35">
      <c r="A462" s="115" t="s">
        <v>0</v>
      </c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1:12" ht="2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 t="s">
        <v>1</v>
      </c>
      <c r="K463" s="116" t="s">
        <v>2</v>
      </c>
      <c r="L463" s="116"/>
    </row>
    <row r="464" spans="1:12" ht="2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 t="s">
        <v>3</v>
      </c>
      <c r="K464" s="117" t="s">
        <v>43</v>
      </c>
      <c r="L464" s="117"/>
    </row>
    <row r="465" spans="1:12" ht="21" x14ac:dyDescent="0.35">
      <c r="A465" s="2" t="s">
        <v>4</v>
      </c>
      <c r="B465" s="114" t="s">
        <v>94</v>
      </c>
      <c r="C465" s="114"/>
      <c r="D465" s="3" t="s">
        <v>6</v>
      </c>
      <c r="E465" s="113" t="s">
        <v>7</v>
      </c>
      <c r="F465" s="113"/>
      <c r="G465" s="4" t="s">
        <v>8</v>
      </c>
      <c r="H465" s="5"/>
      <c r="I465" s="118" t="s">
        <v>93</v>
      </c>
      <c r="J465" s="118"/>
      <c r="K465" s="3" t="s">
        <v>10</v>
      </c>
      <c r="L465" s="6"/>
    </row>
    <row r="466" spans="1:12" ht="21" x14ac:dyDescent="0.35">
      <c r="A466" s="4" t="s">
        <v>12</v>
      </c>
      <c r="B466" s="4"/>
      <c r="C466" s="6" t="s">
        <v>42</v>
      </c>
      <c r="D466" s="112"/>
      <c r="E466" s="112"/>
      <c r="F466" s="112"/>
      <c r="G466" s="2" t="s">
        <v>13</v>
      </c>
      <c r="H466" s="2"/>
      <c r="I466" s="2"/>
      <c r="J466" s="113"/>
      <c r="K466" s="113"/>
      <c r="L466" s="113"/>
    </row>
    <row r="467" spans="1:12" ht="21" x14ac:dyDescent="0.35">
      <c r="A467" s="7" t="s">
        <v>14</v>
      </c>
      <c r="B467" s="114"/>
      <c r="C467" s="114"/>
      <c r="D467" s="114"/>
      <c r="E467" s="114"/>
      <c r="F467" s="114"/>
      <c r="G467" s="114"/>
      <c r="H467" s="114"/>
      <c r="I467" s="114"/>
      <c r="J467" s="7"/>
      <c r="K467" s="7" t="s">
        <v>15</v>
      </c>
      <c r="L467" s="44" t="s">
        <v>16</v>
      </c>
    </row>
    <row r="468" spans="1:12" ht="21" x14ac:dyDescent="0.35">
      <c r="A468" s="9" t="s">
        <v>17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21" x14ac:dyDescent="0.35">
      <c r="A469" s="9" t="s">
        <v>18</v>
      </c>
      <c r="B469" s="7"/>
      <c r="C469" s="7"/>
      <c r="D469" s="7"/>
      <c r="E469" s="7"/>
      <c r="F469" s="7"/>
      <c r="G469" s="7" t="s">
        <v>19</v>
      </c>
      <c r="H469" s="7"/>
      <c r="I469" s="7"/>
      <c r="J469" s="10"/>
      <c r="K469" s="11"/>
      <c r="L469" s="7"/>
    </row>
    <row r="470" spans="1:12" ht="2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1" x14ac:dyDescent="0.35">
      <c r="A471" s="12"/>
      <c r="B471" s="13"/>
      <c r="C471" s="14"/>
      <c r="D471" s="13" t="s">
        <v>20</v>
      </c>
      <c r="E471" s="14" t="s">
        <v>21</v>
      </c>
      <c r="F471" s="13"/>
      <c r="G471" s="14" t="s">
        <v>22</v>
      </c>
      <c r="H471" s="13" t="s">
        <v>23</v>
      </c>
      <c r="I471" s="14" t="s">
        <v>24</v>
      </c>
      <c r="J471" s="13" t="s">
        <v>24</v>
      </c>
      <c r="K471" s="14"/>
      <c r="L471" s="13"/>
    </row>
    <row r="472" spans="1:12" ht="21" x14ac:dyDescent="0.35">
      <c r="A472" s="15" t="s">
        <v>25</v>
      </c>
      <c r="B472" s="16" t="s">
        <v>26</v>
      </c>
      <c r="C472" s="17" t="s">
        <v>27</v>
      </c>
      <c r="D472" s="16" t="s">
        <v>28</v>
      </c>
      <c r="E472" s="18" t="s">
        <v>29</v>
      </c>
      <c r="F472" s="16" t="s">
        <v>30</v>
      </c>
      <c r="G472" s="17" t="s">
        <v>31</v>
      </c>
      <c r="H472" s="16" t="s">
        <v>32</v>
      </c>
      <c r="I472" s="17" t="s">
        <v>33</v>
      </c>
      <c r="J472" s="16" t="s">
        <v>34</v>
      </c>
      <c r="K472" s="17" t="s">
        <v>35</v>
      </c>
      <c r="L472" s="16" t="s">
        <v>36</v>
      </c>
    </row>
    <row r="473" spans="1:12" ht="21" x14ac:dyDescent="0.35">
      <c r="A473" s="15"/>
      <c r="B473" s="16"/>
      <c r="C473" s="17"/>
      <c r="D473" s="16"/>
      <c r="E473" s="18" t="s">
        <v>37</v>
      </c>
      <c r="F473" s="16"/>
      <c r="G473" s="17"/>
      <c r="H473" s="16" t="s">
        <v>38</v>
      </c>
      <c r="I473" s="17"/>
      <c r="J473" s="16"/>
      <c r="K473" s="17"/>
      <c r="L473" s="16"/>
    </row>
    <row r="474" spans="1:12" ht="21" x14ac:dyDescent="0.35">
      <c r="A474" s="19">
        <v>33146</v>
      </c>
      <c r="B474" s="20"/>
      <c r="C474" s="21" t="s">
        <v>176</v>
      </c>
      <c r="D474" s="13">
        <v>1</v>
      </c>
      <c r="E474" s="22">
        <v>60000</v>
      </c>
      <c r="F474" s="23">
        <f>+$E474</f>
        <v>60000</v>
      </c>
      <c r="G474" s="14">
        <v>15</v>
      </c>
      <c r="H474" s="45">
        <v>6.6500000000000004E-2</v>
      </c>
      <c r="I474" s="25">
        <f>+F474*H474</f>
        <v>3990</v>
      </c>
      <c r="J474" s="20">
        <v>0</v>
      </c>
      <c r="K474" s="26">
        <f>+E474</f>
        <v>60000</v>
      </c>
      <c r="L474" s="20"/>
    </row>
    <row r="475" spans="1:12" ht="21" x14ac:dyDescent="0.35">
      <c r="A475" s="27"/>
      <c r="B475" s="28"/>
      <c r="C475" s="29"/>
      <c r="D475" s="16"/>
      <c r="E475" s="30"/>
      <c r="F475" s="31"/>
      <c r="G475" s="17"/>
      <c r="H475" s="32"/>
      <c r="I475" s="30"/>
      <c r="J475" s="28"/>
      <c r="K475" s="33"/>
      <c r="L475" s="28"/>
    </row>
    <row r="476" spans="1:12" ht="21" x14ac:dyDescent="0.35">
      <c r="A476" s="27">
        <v>33511</v>
      </c>
      <c r="B476" s="28"/>
      <c r="C476" s="29" t="s">
        <v>40</v>
      </c>
      <c r="D476" s="28"/>
      <c r="E476" s="29"/>
      <c r="F476" s="28"/>
      <c r="G476" s="29"/>
      <c r="H476" s="28"/>
      <c r="I476" s="34">
        <f>(I474/12)/30*1</f>
        <v>11.083333333333334</v>
      </c>
      <c r="J476" s="34">
        <f>+I476</f>
        <v>11.083333333333334</v>
      </c>
      <c r="K476" s="33">
        <f>+K474-I476</f>
        <v>59988.916666666664</v>
      </c>
      <c r="L476" s="28"/>
    </row>
    <row r="477" spans="1:12" ht="21" x14ac:dyDescent="0.35">
      <c r="A477" s="27">
        <v>33877</v>
      </c>
      <c r="B477" s="28"/>
      <c r="C477" s="29" t="s">
        <v>41</v>
      </c>
      <c r="D477" s="28"/>
      <c r="E477" s="29"/>
      <c r="F477" s="28"/>
      <c r="G477" s="29"/>
      <c r="H477" s="28"/>
      <c r="I477" s="35">
        <v>3990</v>
      </c>
      <c r="J477" s="31">
        <f>+$I$13+J476</f>
        <v>64011.083333333336</v>
      </c>
      <c r="K477" s="33">
        <f>+K476-I477</f>
        <v>55998.916666666664</v>
      </c>
      <c r="L477" s="28"/>
    </row>
    <row r="478" spans="1:12" ht="21" x14ac:dyDescent="0.35">
      <c r="A478" s="27">
        <v>34242</v>
      </c>
      <c r="B478" s="28"/>
      <c r="C478" s="29" t="s">
        <v>41</v>
      </c>
      <c r="D478" s="28"/>
      <c r="E478" s="29"/>
      <c r="F478" s="28"/>
      <c r="G478" s="29"/>
      <c r="H478" s="28"/>
      <c r="I478" s="35">
        <v>3990</v>
      </c>
      <c r="J478" s="31">
        <f t="shared" ref="J478:J491" si="39">+$I$13+J477</f>
        <v>128011.08333333334</v>
      </c>
      <c r="K478" s="33">
        <f t="shared" ref="K478:K485" si="40">+K477-I478</f>
        <v>52008.916666666664</v>
      </c>
      <c r="L478" s="28"/>
    </row>
    <row r="479" spans="1:12" ht="21" x14ac:dyDescent="0.35">
      <c r="A479" s="27">
        <v>34607</v>
      </c>
      <c r="B479" s="28"/>
      <c r="C479" s="29" t="s">
        <v>41</v>
      </c>
      <c r="D479" s="28"/>
      <c r="E479" s="29"/>
      <c r="F479" s="28"/>
      <c r="G479" s="29"/>
      <c r="H479" s="28"/>
      <c r="I479" s="35">
        <v>3990</v>
      </c>
      <c r="J479" s="31">
        <f t="shared" si="39"/>
        <v>192011.08333333334</v>
      </c>
      <c r="K479" s="33">
        <f t="shared" si="40"/>
        <v>48018.916666666664</v>
      </c>
      <c r="L479" s="28"/>
    </row>
    <row r="480" spans="1:12" ht="21" x14ac:dyDescent="0.35">
      <c r="A480" s="27">
        <v>34972</v>
      </c>
      <c r="B480" s="28"/>
      <c r="C480" s="29" t="s">
        <v>41</v>
      </c>
      <c r="D480" s="28"/>
      <c r="E480" s="29"/>
      <c r="F480" s="28"/>
      <c r="G480" s="29"/>
      <c r="H480" s="28"/>
      <c r="I480" s="35">
        <v>3990</v>
      </c>
      <c r="J480" s="31">
        <f t="shared" si="39"/>
        <v>256011.08333333334</v>
      </c>
      <c r="K480" s="33">
        <f t="shared" si="40"/>
        <v>44028.916666666664</v>
      </c>
      <c r="L480" s="28"/>
    </row>
    <row r="481" spans="1:12" ht="21" x14ac:dyDescent="0.35">
      <c r="A481" s="27">
        <v>35338</v>
      </c>
      <c r="B481" s="28"/>
      <c r="C481" s="29" t="s">
        <v>41</v>
      </c>
      <c r="D481" s="28"/>
      <c r="E481" s="29"/>
      <c r="F481" s="28"/>
      <c r="G481" s="29"/>
      <c r="H481" s="28"/>
      <c r="I481" s="35">
        <v>3990</v>
      </c>
      <c r="J481" s="31">
        <f t="shared" si="39"/>
        <v>320011.08333333337</v>
      </c>
      <c r="K481" s="33">
        <f t="shared" si="40"/>
        <v>40038.916666666664</v>
      </c>
      <c r="L481" s="28"/>
    </row>
    <row r="482" spans="1:12" ht="21" x14ac:dyDescent="0.35">
      <c r="A482" s="27">
        <v>35703</v>
      </c>
      <c r="B482" s="28"/>
      <c r="C482" s="29" t="s">
        <v>41</v>
      </c>
      <c r="D482" s="28"/>
      <c r="E482" s="29"/>
      <c r="F482" s="28"/>
      <c r="G482" s="29"/>
      <c r="H482" s="28"/>
      <c r="I482" s="35">
        <v>3990</v>
      </c>
      <c r="J482" s="31">
        <f t="shared" si="39"/>
        <v>384011.08333333337</v>
      </c>
      <c r="K482" s="33">
        <f t="shared" si="40"/>
        <v>36048.916666666664</v>
      </c>
      <c r="L482" s="28"/>
    </row>
    <row r="483" spans="1:12" ht="21" x14ac:dyDescent="0.35">
      <c r="A483" s="27">
        <v>36068</v>
      </c>
      <c r="B483" s="28"/>
      <c r="C483" s="29" t="s">
        <v>41</v>
      </c>
      <c r="D483" s="28"/>
      <c r="E483" s="29"/>
      <c r="F483" s="28"/>
      <c r="G483" s="29"/>
      <c r="H483" s="28"/>
      <c r="I483" s="35">
        <v>3990</v>
      </c>
      <c r="J483" s="31">
        <f t="shared" si="39"/>
        <v>448011.08333333337</v>
      </c>
      <c r="K483" s="33">
        <f t="shared" si="40"/>
        <v>32058.916666666664</v>
      </c>
      <c r="L483" s="28"/>
    </row>
    <row r="484" spans="1:12" ht="21" x14ac:dyDescent="0.35">
      <c r="A484" s="27">
        <v>36433</v>
      </c>
      <c r="B484" s="28"/>
      <c r="C484" s="29" t="s">
        <v>41</v>
      </c>
      <c r="D484" s="28"/>
      <c r="E484" s="29"/>
      <c r="F484" s="28"/>
      <c r="G484" s="29"/>
      <c r="H484" s="28"/>
      <c r="I484" s="35">
        <v>3990</v>
      </c>
      <c r="J484" s="31">
        <f t="shared" si="39"/>
        <v>512011.08333333337</v>
      </c>
      <c r="K484" s="33">
        <f t="shared" si="40"/>
        <v>28068.916666666664</v>
      </c>
      <c r="L484" s="28"/>
    </row>
    <row r="485" spans="1:12" ht="21" x14ac:dyDescent="0.35">
      <c r="A485" s="27">
        <v>36799</v>
      </c>
      <c r="B485" s="28"/>
      <c r="C485" s="29" t="s">
        <v>41</v>
      </c>
      <c r="D485" s="28"/>
      <c r="E485" s="29"/>
      <c r="F485" s="28"/>
      <c r="G485" s="29"/>
      <c r="H485" s="28"/>
      <c r="I485" s="35">
        <v>3990</v>
      </c>
      <c r="J485" s="31">
        <f t="shared" si="39"/>
        <v>576011.08333333337</v>
      </c>
      <c r="K485" s="33">
        <f t="shared" si="40"/>
        <v>24078.916666666664</v>
      </c>
      <c r="L485" s="28"/>
    </row>
    <row r="486" spans="1:12" ht="21" x14ac:dyDescent="0.35">
      <c r="A486" s="27">
        <v>37164</v>
      </c>
      <c r="B486" s="28"/>
      <c r="C486" s="29" t="s">
        <v>41</v>
      </c>
      <c r="D486" s="28"/>
      <c r="E486" s="29"/>
      <c r="F486" s="28"/>
      <c r="G486" s="29"/>
      <c r="H486" s="28"/>
      <c r="I486" s="35">
        <v>3990</v>
      </c>
      <c r="J486" s="31">
        <f t="shared" si="39"/>
        <v>640011.08333333337</v>
      </c>
      <c r="K486" s="33">
        <f>+K485-I486</f>
        <v>20088.916666666664</v>
      </c>
      <c r="L486" s="28"/>
    </row>
    <row r="487" spans="1:12" ht="21" x14ac:dyDescent="0.35">
      <c r="A487" s="27">
        <v>37529</v>
      </c>
      <c r="B487" s="28"/>
      <c r="C487" s="29" t="s">
        <v>41</v>
      </c>
      <c r="D487" s="28"/>
      <c r="E487" s="29"/>
      <c r="F487" s="28"/>
      <c r="G487" s="29"/>
      <c r="H487" s="28"/>
      <c r="I487" s="35">
        <v>3990</v>
      </c>
      <c r="J487" s="31">
        <f t="shared" si="39"/>
        <v>704011.08333333337</v>
      </c>
      <c r="K487" s="33">
        <f t="shared" ref="K487:K490" si="41">+K486-I487</f>
        <v>16098.916666666664</v>
      </c>
      <c r="L487" s="28"/>
    </row>
    <row r="488" spans="1:12" ht="21" x14ac:dyDescent="0.35">
      <c r="A488" s="27">
        <v>37894</v>
      </c>
      <c r="B488" s="28"/>
      <c r="C488" s="29" t="s">
        <v>41</v>
      </c>
      <c r="D488" s="28"/>
      <c r="E488" s="29"/>
      <c r="F488" s="28"/>
      <c r="G488" s="29"/>
      <c r="H488" s="28"/>
      <c r="I488" s="35">
        <v>3990</v>
      </c>
      <c r="J488" s="31">
        <f t="shared" si="39"/>
        <v>768011.08333333337</v>
      </c>
      <c r="K488" s="33">
        <f t="shared" si="41"/>
        <v>12108.916666666664</v>
      </c>
      <c r="L488" s="28"/>
    </row>
    <row r="489" spans="1:12" ht="21" x14ac:dyDescent="0.35">
      <c r="A489" s="27">
        <v>38260</v>
      </c>
      <c r="B489" s="28"/>
      <c r="C489" s="29" t="s">
        <v>41</v>
      </c>
      <c r="D489" s="28"/>
      <c r="E489" s="29"/>
      <c r="F489" s="28"/>
      <c r="G489" s="29"/>
      <c r="H489" s="28"/>
      <c r="I489" s="35">
        <v>3990</v>
      </c>
      <c r="J489" s="31">
        <f t="shared" si="39"/>
        <v>832011.08333333337</v>
      </c>
      <c r="K489" s="33">
        <f t="shared" si="41"/>
        <v>8118.9166666666642</v>
      </c>
      <c r="L489" s="28"/>
    </row>
    <row r="490" spans="1:12" ht="21" x14ac:dyDescent="0.35">
      <c r="A490" s="27">
        <v>38625</v>
      </c>
      <c r="B490" s="28"/>
      <c r="C490" s="29" t="s">
        <v>41</v>
      </c>
      <c r="D490" s="28"/>
      <c r="E490" s="29"/>
      <c r="F490" s="28"/>
      <c r="G490" s="29"/>
      <c r="H490" s="28"/>
      <c r="I490" s="35">
        <v>3990</v>
      </c>
      <c r="J490" s="31">
        <f t="shared" si="39"/>
        <v>896011.08333333337</v>
      </c>
      <c r="K490" s="33">
        <f t="shared" si="41"/>
        <v>4128.9166666666642</v>
      </c>
      <c r="L490" s="28"/>
    </row>
    <row r="491" spans="1:12" s="61" customFormat="1" ht="21" x14ac:dyDescent="0.35">
      <c r="A491" s="60">
        <v>38990</v>
      </c>
      <c r="B491" s="36"/>
      <c r="C491" s="55" t="s">
        <v>41</v>
      </c>
      <c r="D491" s="36"/>
      <c r="E491" s="55"/>
      <c r="F491" s="36"/>
      <c r="G491" s="55"/>
      <c r="H491" s="36"/>
      <c r="I491" s="37">
        <v>3990</v>
      </c>
      <c r="J491" s="37">
        <f t="shared" si="39"/>
        <v>960011.08333333337</v>
      </c>
      <c r="K491" s="38">
        <v>1</v>
      </c>
      <c r="L491" s="36"/>
    </row>
    <row r="494" spans="1:12" ht="21" x14ac:dyDescent="0.35">
      <c r="A494" s="115" t="s">
        <v>0</v>
      </c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1:12" ht="2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 t="s">
        <v>1</v>
      </c>
      <c r="K495" s="116" t="s">
        <v>2</v>
      </c>
      <c r="L495" s="116"/>
    </row>
    <row r="496" spans="1:12" ht="2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 t="s">
        <v>3</v>
      </c>
      <c r="K496" s="117" t="s">
        <v>43</v>
      </c>
      <c r="L496" s="117"/>
    </row>
    <row r="497" spans="1:12" ht="21" x14ac:dyDescent="0.35">
      <c r="A497" s="2" t="s">
        <v>4</v>
      </c>
      <c r="B497" s="114" t="s">
        <v>94</v>
      </c>
      <c r="C497" s="114"/>
      <c r="D497" s="3" t="s">
        <v>6</v>
      </c>
      <c r="E497" s="113" t="s">
        <v>7</v>
      </c>
      <c r="F497" s="113"/>
      <c r="G497" s="4" t="s">
        <v>8</v>
      </c>
      <c r="H497" s="5"/>
      <c r="I497" s="118" t="s">
        <v>93</v>
      </c>
      <c r="J497" s="118"/>
      <c r="K497" s="3" t="s">
        <v>10</v>
      </c>
      <c r="L497" s="6"/>
    </row>
    <row r="498" spans="1:12" ht="21" x14ac:dyDescent="0.35">
      <c r="A498" s="4" t="s">
        <v>12</v>
      </c>
      <c r="B498" s="4"/>
      <c r="C498" s="6" t="s">
        <v>42</v>
      </c>
      <c r="D498" s="112"/>
      <c r="E498" s="112"/>
      <c r="F498" s="112"/>
      <c r="G498" s="2" t="s">
        <v>13</v>
      </c>
      <c r="H498" s="2"/>
      <c r="I498" s="2"/>
      <c r="J498" s="113" t="s">
        <v>109</v>
      </c>
      <c r="K498" s="113"/>
      <c r="L498" s="113"/>
    </row>
    <row r="499" spans="1:12" ht="21" x14ac:dyDescent="0.35">
      <c r="A499" s="7" t="s">
        <v>14</v>
      </c>
      <c r="B499" s="114" t="s">
        <v>110</v>
      </c>
      <c r="C499" s="114"/>
      <c r="D499" s="114"/>
      <c r="E499" s="114"/>
      <c r="F499" s="114"/>
      <c r="G499" s="114"/>
      <c r="H499" s="114"/>
      <c r="I499" s="114"/>
      <c r="J499" s="7"/>
      <c r="K499" s="7" t="s">
        <v>15</v>
      </c>
      <c r="L499" s="44" t="s">
        <v>16</v>
      </c>
    </row>
    <row r="500" spans="1:12" ht="21" x14ac:dyDescent="0.35">
      <c r="A500" s="9" t="s">
        <v>17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21" x14ac:dyDescent="0.35">
      <c r="A501" s="9" t="s">
        <v>18</v>
      </c>
      <c r="B501" s="7"/>
      <c r="C501" s="7"/>
      <c r="D501" s="7"/>
      <c r="E501" s="7"/>
      <c r="F501" s="7"/>
      <c r="G501" s="7" t="s">
        <v>19</v>
      </c>
      <c r="H501" s="7"/>
      <c r="I501" s="7"/>
      <c r="J501" s="10"/>
      <c r="K501" s="11"/>
      <c r="L501" s="7"/>
    </row>
    <row r="502" spans="1:12" ht="2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1" x14ac:dyDescent="0.35">
      <c r="A503" s="12"/>
      <c r="B503" s="13"/>
      <c r="C503" s="14"/>
      <c r="D503" s="13" t="s">
        <v>20</v>
      </c>
      <c r="E503" s="14" t="s">
        <v>21</v>
      </c>
      <c r="F503" s="13"/>
      <c r="G503" s="14" t="s">
        <v>22</v>
      </c>
      <c r="H503" s="13" t="s">
        <v>23</v>
      </c>
      <c r="I503" s="14" t="s">
        <v>24</v>
      </c>
      <c r="J503" s="13" t="s">
        <v>24</v>
      </c>
      <c r="K503" s="14"/>
      <c r="L503" s="13"/>
    </row>
    <row r="504" spans="1:12" ht="21" x14ac:dyDescent="0.35">
      <c r="A504" s="15" t="s">
        <v>25</v>
      </c>
      <c r="B504" s="16" t="s">
        <v>26</v>
      </c>
      <c r="C504" s="17" t="s">
        <v>27</v>
      </c>
      <c r="D504" s="16" t="s">
        <v>28</v>
      </c>
      <c r="E504" s="18" t="s">
        <v>29</v>
      </c>
      <c r="F504" s="16" t="s">
        <v>30</v>
      </c>
      <c r="G504" s="17" t="s">
        <v>31</v>
      </c>
      <c r="H504" s="16" t="s">
        <v>32</v>
      </c>
      <c r="I504" s="17" t="s">
        <v>33</v>
      </c>
      <c r="J504" s="16" t="s">
        <v>34</v>
      </c>
      <c r="K504" s="17" t="s">
        <v>35</v>
      </c>
      <c r="L504" s="16" t="s">
        <v>36</v>
      </c>
    </row>
    <row r="505" spans="1:12" ht="21" x14ac:dyDescent="0.35">
      <c r="A505" s="15"/>
      <c r="B505" s="16"/>
      <c r="C505" s="17"/>
      <c r="D505" s="16"/>
      <c r="E505" s="18" t="s">
        <v>37</v>
      </c>
      <c r="F505" s="16"/>
      <c r="G505" s="17"/>
      <c r="H505" s="16" t="s">
        <v>38</v>
      </c>
      <c r="I505" s="17"/>
      <c r="J505" s="16"/>
      <c r="K505" s="17"/>
      <c r="L505" s="16"/>
    </row>
    <row r="506" spans="1:12" ht="21" x14ac:dyDescent="0.35">
      <c r="A506" s="19">
        <v>42730</v>
      </c>
      <c r="B506" s="20"/>
      <c r="C506" s="21" t="s">
        <v>59</v>
      </c>
      <c r="D506" s="13">
        <v>1</v>
      </c>
      <c r="E506" s="22">
        <v>163400</v>
      </c>
      <c r="F506" s="23">
        <f>+$E506</f>
        <v>163400</v>
      </c>
      <c r="G506" s="14">
        <v>15</v>
      </c>
      <c r="H506" s="45">
        <v>6.6500000000000004E-2</v>
      </c>
      <c r="I506" s="25">
        <f>+F506*H506</f>
        <v>10866.1</v>
      </c>
      <c r="J506" s="20">
        <v>0</v>
      </c>
      <c r="K506" s="26">
        <f>+E506</f>
        <v>163400</v>
      </c>
      <c r="L506" s="20"/>
    </row>
    <row r="507" spans="1:12" ht="21" x14ac:dyDescent="0.35">
      <c r="A507" s="27"/>
      <c r="B507" s="28"/>
      <c r="C507" s="29"/>
      <c r="D507" s="16"/>
      <c r="E507" s="30"/>
      <c r="F507" s="31"/>
      <c r="G507" s="17"/>
      <c r="H507" s="32"/>
      <c r="I507" s="30"/>
      <c r="J507" s="28"/>
      <c r="K507" s="33"/>
      <c r="L507" s="28"/>
    </row>
    <row r="508" spans="1:12" ht="21" x14ac:dyDescent="0.35">
      <c r="A508" s="27">
        <v>42730</v>
      </c>
      <c r="B508" s="28"/>
      <c r="C508" s="29" t="s">
        <v>111</v>
      </c>
      <c r="D508" s="28"/>
      <c r="E508" s="29"/>
      <c r="F508" s="28"/>
      <c r="G508" s="29"/>
      <c r="H508" s="28"/>
      <c r="I508" s="34">
        <f>(I506/12)/30*270</f>
        <v>8149.5750000000007</v>
      </c>
      <c r="J508" s="34">
        <f>+I508</f>
        <v>8149.5750000000007</v>
      </c>
      <c r="K508" s="33">
        <f>+K506-I508</f>
        <v>155250.42499999999</v>
      </c>
      <c r="L508" s="28"/>
    </row>
    <row r="509" spans="1:12" ht="21" x14ac:dyDescent="0.35">
      <c r="A509" s="27">
        <v>43008</v>
      </c>
      <c r="B509" s="28"/>
      <c r="C509" s="29" t="s">
        <v>41</v>
      </c>
      <c r="D509" s="28"/>
      <c r="E509" s="29"/>
      <c r="F509" s="28"/>
      <c r="G509" s="29"/>
      <c r="H509" s="28"/>
      <c r="I509" s="35">
        <v>10866.1</v>
      </c>
      <c r="J509" s="31">
        <f>+$I$13+J508</f>
        <v>72149.574999999997</v>
      </c>
      <c r="K509" s="33">
        <f>+K508-I509</f>
        <v>144384.32499999998</v>
      </c>
      <c r="L509" s="28"/>
    </row>
    <row r="510" spans="1:12" ht="21" x14ac:dyDescent="0.35">
      <c r="A510" s="27">
        <v>43373</v>
      </c>
      <c r="B510" s="28"/>
      <c r="C510" s="29" t="s">
        <v>41</v>
      </c>
      <c r="D510" s="28"/>
      <c r="E510" s="29"/>
      <c r="F510" s="28"/>
      <c r="G510" s="29"/>
      <c r="H510" s="28"/>
      <c r="I510" s="35">
        <v>10866.1</v>
      </c>
      <c r="J510" s="31">
        <f t="shared" ref="J510:J523" si="42">+$I$13+J509</f>
        <v>136149.57500000001</v>
      </c>
      <c r="K510" s="33">
        <f t="shared" ref="K510:K517" si="43">+K509-I510</f>
        <v>133518.22499999998</v>
      </c>
      <c r="L510" s="28"/>
    </row>
    <row r="511" spans="1:12" ht="21" x14ac:dyDescent="0.35">
      <c r="A511" s="27">
        <v>43738</v>
      </c>
      <c r="B511" s="28"/>
      <c r="C511" s="29" t="s">
        <v>41</v>
      </c>
      <c r="D511" s="28"/>
      <c r="E511" s="29"/>
      <c r="F511" s="28"/>
      <c r="G511" s="29"/>
      <c r="H511" s="28"/>
      <c r="I511" s="35">
        <v>10866.1</v>
      </c>
      <c r="J511" s="31">
        <f t="shared" si="42"/>
        <v>200149.57500000001</v>
      </c>
      <c r="K511" s="33">
        <f t="shared" si="43"/>
        <v>122652.12499999997</v>
      </c>
      <c r="L511" s="28"/>
    </row>
    <row r="512" spans="1:12" ht="21" x14ac:dyDescent="0.35">
      <c r="A512" s="27">
        <v>44104</v>
      </c>
      <c r="B512" s="28"/>
      <c r="C512" s="29" t="s">
        <v>41</v>
      </c>
      <c r="D512" s="28"/>
      <c r="E512" s="29"/>
      <c r="F512" s="28"/>
      <c r="G512" s="29"/>
      <c r="H512" s="28"/>
      <c r="I512" s="35">
        <v>10866.1</v>
      </c>
      <c r="J512" s="31">
        <f t="shared" si="42"/>
        <v>264149.57500000001</v>
      </c>
      <c r="K512" s="33">
        <f t="shared" si="43"/>
        <v>111786.02499999997</v>
      </c>
      <c r="L512" s="28"/>
    </row>
    <row r="513" spans="1:12" ht="21" x14ac:dyDescent="0.35">
      <c r="A513" s="27">
        <v>44469</v>
      </c>
      <c r="B513" s="28"/>
      <c r="C513" s="29" t="s">
        <v>41</v>
      </c>
      <c r="D513" s="28"/>
      <c r="E513" s="29"/>
      <c r="F513" s="28"/>
      <c r="G513" s="29"/>
      <c r="H513" s="28"/>
      <c r="I513" s="35">
        <v>10866.1</v>
      </c>
      <c r="J513" s="31">
        <f t="shared" si="42"/>
        <v>328149.57500000001</v>
      </c>
      <c r="K513" s="33">
        <f t="shared" si="43"/>
        <v>100919.92499999996</v>
      </c>
      <c r="L513" s="28"/>
    </row>
    <row r="514" spans="1:12" ht="21" x14ac:dyDescent="0.35">
      <c r="A514" s="27">
        <v>44834</v>
      </c>
      <c r="B514" s="28"/>
      <c r="C514" s="29" t="s">
        <v>41</v>
      </c>
      <c r="D514" s="28"/>
      <c r="E514" s="29"/>
      <c r="F514" s="28"/>
      <c r="G514" s="29"/>
      <c r="H514" s="28"/>
      <c r="I514" s="35">
        <v>10866.1</v>
      </c>
      <c r="J514" s="31">
        <f t="shared" si="42"/>
        <v>392149.57500000001</v>
      </c>
      <c r="K514" s="33">
        <f t="shared" si="43"/>
        <v>90053.824999999953</v>
      </c>
      <c r="L514" s="28"/>
    </row>
    <row r="515" spans="1:12" ht="21" x14ac:dyDescent="0.35">
      <c r="A515" s="27">
        <v>45199</v>
      </c>
      <c r="B515" s="28"/>
      <c r="C515" s="29" t="s">
        <v>41</v>
      </c>
      <c r="D515" s="28"/>
      <c r="E515" s="29"/>
      <c r="F515" s="28"/>
      <c r="G515" s="29"/>
      <c r="H515" s="28"/>
      <c r="I515" s="35">
        <v>10866.1</v>
      </c>
      <c r="J515" s="31">
        <f t="shared" si="42"/>
        <v>456149.57500000001</v>
      </c>
      <c r="K515" s="33">
        <f t="shared" si="43"/>
        <v>79187.724999999948</v>
      </c>
      <c r="L515" s="28"/>
    </row>
    <row r="516" spans="1:12" ht="21" x14ac:dyDescent="0.35">
      <c r="A516" s="27">
        <v>45565</v>
      </c>
      <c r="B516" s="28"/>
      <c r="C516" s="29" t="s">
        <v>41</v>
      </c>
      <c r="D516" s="28"/>
      <c r="E516" s="29"/>
      <c r="F516" s="28"/>
      <c r="G516" s="29"/>
      <c r="H516" s="28"/>
      <c r="I516" s="35">
        <v>10866.1</v>
      </c>
      <c r="J516" s="31">
        <f t="shared" si="42"/>
        <v>520149.57500000001</v>
      </c>
      <c r="K516" s="33">
        <f t="shared" si="43"/>
        <v>68321.624999999942</v>
      </c>
      <c r="L516" s="28"/>
    </row>
    <row r="517" spans="1:12" ht="21" x14ac:dyDescent="0.35">
      <c r="A517" s="27">
        <v>45930</v>
      </c>
      <c r="B517" s="28"/>
      <c r="C517" s="29" t="s">
        <v>41</v>
      </c>
      <c r="D517" s="28"/>
      <c r="E517" s="29"/>
      <c r="F517" s="28"/>
      <c r="G517" s="29"/>
      <c r="H517" s="28"/>
      <c r="I517" s="35">
        <v>10866.1</v>
      </c>
      <c r="J517" s="31">
        <f t="shared" si="42"/>
        <v>584149.57499999995</v>
      </c>
      <c r="K517" s="33">
        <f t="shared" si="43"/>
        <v>57455.524999999943</v>
      </c>
      <c r="L517" s="28"/>
    </row>
    <row r="518" spans="1:12" ht="21" x14ac:dyDescent="0.35">
      <c r="A518" s="27">
        <v>46295</v>
      </c>
      <c r="B518" s="28"/>
      <c r="C518" s="29" t="s">
        <v>41</v>
      </c>
      <c r="D518" s="28"/>
      <c r="E518" s="29"/>
      <c r="F518" s="28"/>
      <c r="G518" s="29"/>
      <c r="H518" s="28"/>
      <c r="I518" s="35">
        <v>10866.1</v>
      </c>
      <c r="J518" s="31">
        <f t="shared" si="42"/>
        <v>648149.57499999995</v>
      </c>
      <c r="K518" s="33">
        <f>+K517-I518</f>
        <v>46589.424999999945</v>
      </c>
      <c r="L518" s="28"/>
    </row>
    <row r="519" spans="1:12" ht="21" x14ac:dyDescent="0.35">
      <c r="A519" s="27">
        <v>46660</v>
      </c>
      <c r="B519" s="28"/>
      <c r="C519" s="29" t="s">
        <v>41</v>
      </c>
      <c r="D519" s="28"/>
      <c r="E519" s="29"/>
      <c r="F519" s="28"/>
      <c r="G519" s="29"/>
      <c r="H519" s="28"/>
      <c r="I519" s="35">
        <v>10866.1</v>
      </c>
      <c r="J519" s="31">
        <f t="shared" si="42"/>
        <v>712149.57499999995</v>
      </c>
      <c r="K519" s="33">
        <f t="shared" ref="K519:K522" si="44">+K518-I519</f>
        <v>35723.324999999946</v>
      </c>
      <c r="L519" s="28"/>
    </row>
    <row r="520" spans="1:12" ht="21" x14ac:dyDescent="0.35">
      <c r="A520" s="27">
        <v>47026</v>
      </c>
      <c r="B520" s="28"/>
      <c r="C520" s="29" t="s">
        <v>41</v>
      </c>
      <c r="D520" s="28"/>
      <c r="E520" s="29"/>
      <c r="F520" s="28"/>
      <c r="G520" s="29"/>
      <c r="H520" s="28"/>
      <c r="I520" s="35">
        <v>10866.1</v>
      </c>
      <c r="J520" s="31">
        <f t="shared" si="42"/>
        <v>776149.57499999995</v>
      </c>
      <c r="K520" s="33">
        <f t="shared" si="44"/>
        <v>24857.224999999948</v>
      </c>
      <c r="L520" s="28"/>
    </row>
    <row r="521" spans="1:12" ht="21" x14ac:dyDescent="0.35">
      <c r="A521" s="27">
        <v>47391</v>
      </c>
      <c r="B521" s="28"/>
      <c r="C521" s="29" t="s">
        <v>41</v>
      </c>
      <c r="D521" s="28"/>
      <c r="E521" s="29"/>
      <c r="F521" s="28"/>
      <c r="G521" s="29"/>
      <c r="H521" s="28"/>
      <c r="I521" s="35">
        <v>10866.1</v>
      </c>
      <c r="J521" s="31">
        <f t="shared" si="42"/>
        <v>840149.57499999995</v>
      </c>
      <c r="K521" s="33">
        <f t="shared" si="44"/>
        <v>13991.124999999947</v>
      </c>
      <c r="L521" s="28"/>
    </row>
    <row r="522" spans="1:12" ht="21" x14ac:dyDescent="0.35">
      <c r="A522" s="27">
        <v>47756</v>
      </c>
      <c r="B522" s="28"/>
      <c r="C522" s="29" t="s">
        <v>41</v>
      </c>
      <c r="D522" s="28"/>
      <c r="E522" s="29"/>
      <c r="F522" s="28"/>
      <c r="G522" s="29"/>
      <c r="H522" s="28"/>
      <c r="I522" s="35">
        <v>10866.1</v>
      </c>
      <c r="J522" s="31">
        <f t="shared" si="42"/>
        <v>904149.57499999995</v>
      </c>
      <c r="K522" s="33">
        <f t="shared" si="44"/>
        <v>3125.0249999999469</v>
      </c>
      <c r="L522" s="28"/>
    </row>
    <row r="523" spans="1:12" ht="21" x14ac:dyDescent="0.35">
      <c r="A523" s="27">
        <v>48121</v>
      </c>
      <c r="B523" s="28"/>
      <c r="C523" s="29" t="s">
        <v>41</v>
      </c>
      <c r="D523" s="28"/>
      <c r="E523" s="29"/>
      <c r="F523" s="28"/>
      <c r="G523" s="29"/>
      <c r="H523" s="28"/>
      <c r="I523" s="35">
        <v>10866.1</v>
      </c>
      <c r="J523" s="31">
        <f t="shared" si="42"/>
        <v>968149.57499999995</v>
      </c>
      <c r="K523" s="33">
        <v>1</v>
      </c>
      <c r="L523" s="28"/>
    </row>
    <row r="524" spans="1:12" s="61" customFormat="1" x14ac:dyDescent="0.2"/>
    <row r="526" spans="1:12" ht="21" x14ac:dyDescent="0.35">
      <c r="A526" s="115" t="s">
        <v>0</v>
      </c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1:12" ht="2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 t="s">
        <v>1</v>
      </c>
      <c r="K527" s="116" t="s">
        <v>2</v>
      </c>
      <c r="L527" s="116"/>
    </row>
    <row r="528" spans="1:12" ht="2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 t="s">
        <v>3</v>
      </c>
      <c r="K528" s="117" t="s">
        <v>43</v>
      </c>
      <c r="L528" s="117"/>
    </row>
    <row r="529" spans="1:12" ht="21" x14ac:dyDescent="0.35">
      <c r="A529" s="2" t="s">
        <v>4</v>
      </c>
      <c r="B529" s="114" t="s">
        <v>94</v>
      </c>
      <c r="C529" s="114"/>
      <c r="D529" s="3" t="s">
        <v>6</v>
      </c>
      <c r="E529" s="113" t="s">
        <v>7</v>
      </c>
      <c r="F529" s="113"/>
      <c r="G529" s="4" t="s">
        <v>8</v>
      </c>
      <c r="H529" s="5"/>
      <c r="I529" s="118" t="s">
        <v>61</v>
      </c>
      <c r="J529" s="118"/>
      <c r="K529" s="3" t="s">
        <v>10</v>
      </c>
      <c r="L529" s="6"/>
    </row>
    <row r="530" spans="1:12" ht="21" x14ac:dyDescent="0.35">
      <c r="A530" s="4" t="s">
        <v>12</v>
      </c>
      <c r="B530" s="4"/>
      <c r="C530" s="6" t="s">
        <v>42</v>
      </c>
      <c r="D530" s="112"/>
      <c r="E530" s="112"/>
      <c r="F530" s="112"/>
      <c r="G530" s="2" t="s">
        <v>13</v>
      </c>
      <c r="H530" s="2"/>
      <c r="I530" s="2"/>
      <c r="J530" s="113"/>
      <c r="K530" s="113"/>
      <c r="L530" s="113"/>
    </row>
    <row r="531" spans="1:12" ht="21" x14ac:dyDescent="0.35">
      <c r="A531" s="7" t="s">
        <v>14</v>
      </c>
      <c r="B531" s="114"/>
      <c r="C531" s="114"/>
      <c r="D531" s="114"/>
      <c r="E531" s="114"/>
      <c r="F531" s="114"/>
      <c r="G531" s="114"/>
      <c r="H531" s="114"/>
      <c r="I531" s="114"/>
      <c r="J531" s="7"/>
      <c r="K531" s="7" t="s">
        <v>15</v>
      </c>
      <c r="L531" s="44" t="s">
        <v>16</v>
      </c>
    </row>
    <row r="532" spans="1:12" ht="21" x14ac:dyDescent="0.35">
      <c r="A532" s="9" t="s">
        <v>17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21" x14ac:dyDescent="0.35">
      <c r="A533" s="9" t="s">
        <v>18</v>
      </c>
      <c r="B533" s="7"/>
      <c r="C533" s="7"/>
      <c r="D533" s="7"/>
      <c r="E533" s="7"/>
      <c r="F533" s="7"/>
      <c r="G533" s="7" t="s">
        <v>19</v>
      </c>
      <c r="H533" s="7"/>
      <c r="I533" s="7"/>
      <c r="J533" s="10"/>
      <c r="K533" s="11"/>
      <c r="L533" s="7"/>
    </row>
    <row r="534" spans="1:12" ht="2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21" x14ac:dyDescent="0.35">
      <c r="A535" s="12"/>
      <c r="B535" s="13"/>
      <c r="C535" s="14"/>
      <c r="D535" s="13" t="s">
        <v>20</v>
      </c>
      <c r="E535" s="14" t="s">
        <v>21</v>
      </c>
      <c r="F535" s="13"/>
      <c r="G535" s="14" t="s">
        <v>22</v>
      </c>
      <c r="H535" s="13" t="s">
        <v>23</v>
      </c>
      <c r="I535" s="14" t="s">
        <v>24</v>
      </c>
      <c r="J535" s="13" t="s">
        <v>24</v>
      </c>
      <c r="K535" s="14"/>
      <c r="L535" s="13"/>
    </row>
    <row r="536" spans="1:12" ht="21" x14ac:dyDescent="0.35">
      <c r="A536" s="15" t="s">
        <v>25</v>
      </c>
      <c r="B536" s="16" t="s">
        <v>26</v>
      </c>
      <c r="C536" s="17" t="s">
        <v>27</v>
      </c>
      <c r="D536" s="16" t="s">
        <v>28</v>
      </c>
      <c r="E536" s="18" t="s">
        <v>29</v>
      </c>
      <c r="F536" s="16" t="s">
        <v>30</v>
      </c>
      <c r="G536" s="17" t="s">
        <v>31</v>
      </c>
      <c r="H536" s="16" t="s">
        <v>32</v>
      </c>
      <c r="I536" s="17" t="s">
        <v>33</v>
      </c>
      <c r="J536" s="16" t="s">
        <v>34</v>
      </c>
      <c r="K536" s="17" t="s">
        <v>35</v>
      </c>
      <c r="L536" s="16" t="s">
        <v>36</v>
      </c>
    </row>
    <row r="537" spans="1:12" ht="21" x14ac:dyDescent="0.35">
      <c r="A537" s="15"/>
      <c r="B537" s="16"/>
      <c r="C537" s="17"/>
      <c r="D537" s="16"/>
      <c r="E537" s="18" t="s">
        <v>37</v>
      </c>
      <c r="F537" s="16"/>
      <c r="G537" s="17"/>
      <c r="H537" s="16" t="s">
        <v>38</v>
      </c>
      <c r="I537" s="17"/>
      <c r="J537" s="16"/>
      <c r="K537" s="17"/>
      <c r="L537" s="16"/>
    </row>
    <row r="538" spans="1:12" ht="21" x14ac:dyDescent="0.35">
      <c r="A538" s="19">
        <v>40816</v>
      </c>
      <c r="B538" s="20"/>
      <c r="C538" s="21" t="s">
        <v>62</v>
      </c>
      <c r="D538" s="13" t="s">
        <v>179</v>
      </c>
      <c r="E538" s="22">
        <v>300000</v>
      </c>
      <c r="F538" s="23">
        <f>+$E538</f>
        <v>300000</v>
      </c>
      <c r="G538" s="14">
        <v>15</v>
      </c>
      <c r="H538" s="45">
        <v>6.6500000000000004E-2</v>
      </c>
      <c r="I538" s="25">
        <f>+F538*H538</f>
        <v>19950</v>
      </c>
      <c r="J538" s="20">
        <v>0</v>
      </c>
      <c r="K538" s="26">
        <f>+E538</f>
        <v>300000</v>
      </c>
      <c r="L538" s="20"/>
    </row>
    <row r="539" spans="1:12" ht="21" x14ac:dyDescent="0.35">
      <c r="A539" s="27"/>
      <c r="B539" s="28"/>
      <c r="C539" s="29"/>
      <c r="D539" s="16"/>
      <c r="E539" s="30"/>
      <c r="F539" s="31"/>
      <c r="G539" s="17"/>
      <c r="H539" s="32"/>
      <c r="I539" s="30"/>
      <c r="J539" s="28"/>
      <c r="K539" s="33"/>
      <c r="L539" s="28"/>
    </row>
    <row r="540" spans="1:12" ht="21" x14ac:dyDescent="0.35">
      <c r="A540" s="27">
        <v>41182</v>
      </c>
      <c r="B540" s="28"/>
      <c r="C540" s="29" t="s">
        <v>40</v>
      </c>
      <c r="D540" s="28"/>
      <c r="E540" s="29"/>
      <c r="F540" s="28"/>
      <c r="G540" s="29"/>
      <c r="H540" s="28"/>
      <c r="I540" s="34">
        <f>(I538/12)/30*1</f>
        <v>55.416666666666664</v>
      </c>
      <c r="J540" s="34">
        <f>+I540</f>
        <v>55.416666666666664</v>
      </c>
      <c r="K540" s="33">
        <f>+K538-I540</f>
        <v>299944.58333333331</v>
      </c>
      <c r="L540" s="28"/>
    </row>
    <row r="541" spans="1:12" ht="21" x14ac:dyDescent="0.35">
      <c r="A541" s="27">
        <v>41547</v>
      </c>
      <c r="B541" s="28"/>
      <c r="C541" s="29" t="s">
        <v>41</v>
      </c>
      <c r="D541" s="28"/>
      <c r="E541" s="29"/>
      <c r="F541" s="28"/>
      <c r="G541" s="29"/>
      <c r="H541" s="28"/>
      <c r="I541" s="35">
        <v>19950</v>
      </c>
      <c r="J541" s="31">
        <f>+$I$13+J540</f>
        <v>64055.416666666664</v>
      </c>
      <c r="K541" s="33">
        <f>+K540-I541</f>
        <v>279994.58333333331</v>
      </c>
      <c r="L541" s="28"/>
    </row>
    <row r="542" spans="1:12" ht="21" x14ac:dyDescent="0.35">
      <c r="A542" s="27">
        <v>41912</v>
      </c>
      <c r="B542" s="28"/>
      <c r="C542" s="29" t="s">
        <v>41</v>
      </c>
      <c r="D542" s="28"/>
      <c r="E542" s="29"/>
      <c r="F542" s="28"/>
      <c r="G542" s="29"/>
      <c r="H542" s="28"/>
      <c r="I542" s="35">
        <v>19950</v>
      </c>
      <c r="J542" s="31">
        <f t="shared" ref="J542:J555" si="45">+$I$13+J541</f>
        <v>128055.41666666666</v>
      </c>
      <c r="K542" s="33">
        <f t="shared" ref="K542:K549" si="46">+K541-I542</f>
        <v>260044.58333333331</v>
      </c>
      <c r="L542" s="28"/>
    </row>
    <row r="543" spans="1:12" ht="21" x14ac:dyDescent="0.35">
      <c r="A543" s="27">
        <v>42277</v>
      </c>
      <c r="B543" s="28"/>
      <c r="C543" s="29" t="s">
        <v>41</v>
      </c>
      <c r="D543" s="28"/>
      <c r="E543" s="29"/>
      <c r="F543" s="28"/>
      <c r="G543" s="29"/>
      <c r="H543" s="28"/>
      <c r="I543" s="35">
        <v>19950</v>
      </c>
      <c r="J543" s="31">
        <f t="shared" si="45"/>
        <v>192055.41666666666</v>
      </c>
      <c r="K543" s="33">
        <f t="shared" si="46"/>
        <v>240094.58333333331</v>
      </c>
      <c r="L543" s="28"/>
    </row>
    <row r="544" spans="1:12" ht="21" x14ac:dyDescent="0.35">
      <c r="A544" s="27">
        <v>42643</v>
      </c>
      <c r="B544" s="28"/>
      <c r="C544" s="29" t="s">
        <v>41</v>
      </c>
      <c r="D544" s="28"/>
      <c r="E544" s="29"/>
      <c r="F544" s="28"/>
      <c r="G544" s="29"/>
      <c r="H544" s="28"/>
      <c r="I544" s="35">
        <v>19950</v>
      </c>
      <c r="J544" s="31">
        <f t="shared" si="45"/>
        <v>256055.41666666666</v>
      </c>
      <c r="K544" s="33">
        <f t="shared" si="46"/>
        <v>220144.58333333331</v>
      </c>
      <c r="L544" s="28"/>
    </row>
    <row r="545" spans="1:12" ht="21" x14ac:dyDescent="0.35">
      <c r="A545" s="27">
        <v>43008</v>
      </c>
      <c r="B545" s="28"/>
      <c r="C545" s="29" t="s">
        <v>41</v>
      </c>
      <c r="D545" s="28"/>
      <c r="E545" s="29"/>
      <c r="F545" s="28"/>
      <c r="G545" s="29"/>
      <c r="H545" s="28"/>
      <c r="I545" s="35">
        <v>19950</v>
      </c>
      <c r="J545" s="31">
        <f t="shared" si="45"/>
        <v>320055.41666666663</v>
      </c>
      <c r="K545" s="33">
        <f t="shared" si="46"/>
        <v>200194.58333333331</v>
      </c>
      <c r="L545" s="28"/>
    </row>
    <row r="546" spans="1:12" ht="21" x14ac:dyDescent="0.35">
      <c r="A546" s="27">
        <v>43373</v>
      </c>
      <c r="B546" s="28"/>
      <c r="C546" s="29" t="s">
        <v>41</v>
      </c>
      <c r="D546" s="28"/>
      <c r="E546" s="29"/>
      <c r="F546" s="28"/>
      <c r="G546" s="29"/>
      <c r="H546" s="28"/>
      <c r="I546" s="35">
        <v>19950</v>
      </c>
      <c r="J546" s="31">
        <f t="shared" si="45"/>
        <v>384055.41666666663</v>
      </c>
      <c r="K546" s="33">
        <f t="shared" si="46"/>
        <v>180244.58333333331</v>
      </c>
      <c r="L546" s="28"/>
    </row>
    <row r="547" spans="1:12" ht="21" x14ac:dyDescent="0.35">
      <c r="A547" s="27">
        <v>43738</v>
      </c>
      <c r="B547" s="28"/>
      <c r="C547" s="29" t="s">
        <v>41</v>
      </c>
      <c r="D547" s="28"/>
      <c r="E547" s="29"/>
      <c r="F547" s="28"/>
      <c r="G547" s="29"/>
      <c r="H547" s="28"/>
      <c r="I547" s="35">
        <v>19950</v>
      </c>
      <c r="J547" s="31">
        <f t="shared" si="45"/>
        <v>448055.41666666663</v>
      </c>
      <c r="K547" s="33">
        <f t="shared" si="46"/>
        <v>160294.58333333331</v>
      </c>
      <c r="L547" s="28"/>
    </row>
    <row r="548" spans="1:12" ht="21" x14ac:dyDescent="0.35">
      <c r="A548" s="27">
        <v>44104</v>
      </c>
      <c r="B548" s="28"/>
      <c r="C548" s="29" t="s">
        <v>41</v>
      </c>
      <c r="D548" s="28"/>
      <c r="E548" s="29"/>
      <c r="F548" s="28"/>
      <c r="G548" s="29"/>
      <c r="H548" s="28"/>
      <c r="I548" s="35">
        <v>19950</v>
      </c>
      <c r="J548" s="31">
        <f t="shared" si="45"/>
        <v>512055.41666666663</v>
      </c>
      <c r="K548" s="33">
        <f t="shared" si="46"/>
        <v>140344.58333333331</v>
      </c>
      <c r="L548" s="28"/>
    </row>
    <row r="549" spans="1:12" ht="21" x14ac:dyDescent="0.35">
      <c r="A549" s="27">
        <v>44469</v>
      </c>
      <c r="B549" s="28"/>
      <c r="C549" s="29" t="s">
        <v>41</v>
      </c>
      <c r="D549" s="28"/>
      <c r="E549" s="29"/>
      <c r="F549" s="28"/>
      <c r="G549" s="29"/>
      <c r="H549" s="28"/>
      <c r="I549" s="35">
        <v>19950</v>
      </c>
      <c r="J549" s="31">
        <f t="shared" si="45"/>
        <v>576055.41666666663</v>
      </c>
      <c r="K549" s="33">
        <f t="shared" si="46"/>
        <v>120394.58333333331</v>
      </c>
      <c r="L549" s="28"/>
    </row>
    <row r="550" spans="1:12" ht="21" x14ac:dyDescent="0.35">
      <c r="A550" s="27">
        <v>44834</v>
      </c>
      <c r="B550" s="28"/>
      <c r="C550" s="29" t="s">
        <v>41</v>
      </c>
      <c r="D550" s="28"/>
      <c r="E550" s="29"/>
      <c r="F550" s="28"/>
      <c r="G550" s="29"/>
      <c r="H550" s="28"/>
      <c r="I550" s="35">
        <v>19950</v>
      </c>
      <c r="J550" s="31">
        <f t="shared" si="45"/>
        <v>640055.41666666663</v>
      </c>
      <c r="K550" s="33">
        <f>+K549-I550</f>
        <v>100444.58333333331</v>
      </c>
      <c r="L550" s="28"/>
    </row>
    <row r="551" spans="1:12" ht="21" x14ac:dyDescent="0.35">
      <c r="A551" s="27">
        <v>45199</v>
      </c>
      <c r="B551" s="28"/>
      <c r="C551" s="29" t="s">
        <v>41</v>
      </c>
      <c r="D551" s="28"/>
      <c r="E551" s="29"/>
      <c r="F551" s="28"/>
      <c r="G551" s="29"/>
      <c r="H551" s="28"/>
      <c r="I551" s="35">
        <v>19950</v>
      </c>
      <c r="J551" s="31">
        <f t="shared" si="45"/>
        <v>704055.41666666663</v>
      </c>
      <c r="K551" s="33">
        <f t="shared" ref="K551:K554" si="47">+K550-I551</f>
        <v>80494.583333333314</v>
      </c>
      <c r="L551" s="28"/>
    </row>
    <row r="552" spans="1:12" ht="21" x14ac:dyDescent="0.35">
      <c r="A552" s="27">
        <v>45565</v>
      </c>
      <c r="B552" s="28"/>
      <c r="C552" s="29" t="s">
        <v>41</v>
      </c>
      <c r="D552" s="28"/>
      <c r="E552" s="29"/>
      <c r="F552" s="28"/>
      <c r="G552" s="29"/>
      <c r="H552" s="28"/>
      <c r="I552" s="35">
        <v>19950</v>
      </c>
      <c r="J552" s="31">
        <f t="shared" si="45"/>
        <v>768055.41666666663</v>
      </c>
      <c r="K552" s="33">
        <f t="shared" si="47"/>
        <v>60544.583333333314</v>
      </c>
      <c r="L552" s="28"/>
    </row>
    <row r="553" spans="1:12" ht="21" x14ac:dyDescent="0.35">
      <c r="A553" s="27">
        <v>45930</v>
      </c>
      <c r="B553" s="28"/>
      <c r="C553" s="29" t="s">
        <v>41</v>
      </c>
      <c r="D553" s="28"/>
      <c r="E553" s="29"/>
      <c r="F553" s="28"/>
      <c r="G553" s="29"/>
      <c r="H553" s="28"/>
      <c r="I553" s="35">
        <v>19950</v>
      </c>
      <c r="J553" s="31">
        <f t="shared" si="45"/>
        <v>832055.41666666663</v>
      </c>
      <c r="K553" s="33">
        <f t="shared" si="47"/>
        <v>40594.583333333314</v>
      </c>
      <c r="L553" s="28"/>
    </row>
    <row r="554" spans="1:12" ht="21" x14ac:dyDescent="0.35">
      <c r="A554" s="27">
        <v>46295</v>
      </c>
      <c r="B554" s="28"/>
      <c r="C554" s="29" t="s">
        <v>41</v>
      </c>
      <c r="D554" s="28"/>
      <c r="E554" s="29"/>
      <c r="F554" s="28"/>
      <c r="G554" s="29"/>
      <c r="H554" s="28"/>
      <c r="I554" s="35">
        <v>19950</v>
      </c>
      <c r="J554" s="31">
        <f t="shared" si="45"/>
        <v>896055.41666666663</v>
      </c>
      <c r="K554" s="33">
        <f t="shared" si="47"/>
        <v>20644.583333333314</v>
      </c>
      <c r="L554" s="28"/>
    </row>
    <row r="555" spans="1:12" ht="21" x14ac:dyDescent="0.35">
      <c r="A555" s="27">
        <v>46660</v>
      </c>
      <c r="B555" s="28"/>
      <c r="C555" s="29" t="s">
        <v>41</v>
      </c>
      <c r="D555" s="28"/>
      <c r="E555" s="29"/>
      <c r="F555" s="28"/>
      <c r="G555" s="29"/>
      <c r="H555" s="28"/>
      <c r="I555" s="35">
        <v>19950</v>
      </c>
      <c r="J555" s="31">
        <f t="shared" si="45"/>
        <v>960055.41666666663</v>
      </c>
      <c r="K555" s="33">
        <v>1</v>
      </c>
      <c r="L555" s="28"/>
    </row>
    <row r="556" spans="1:12" s="61" customFormat="1" x14ac:dyDescent="0.2"/>
    <row r="559" spans="1:12" ht="21" x14ac:dyDescent="0.35">
      <c r="A559" s="115" t="s">
        <v>0</v>
      </c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1:12" ht="2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 t="s">
        <v>1</v>
      </c>
      <c r="K560" s="116" t="s">
        <v>2</v>
      </c>
      <c r="L560" s="116"/>
    </row>
    <row r="561" spans="1:12" ht="2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 t="s">
        <v>3</v>
      </c>
      <c r="K561" s="117" t="s">
        <v>43</v>
      </c>
      <c r="L561" s="117"/>
    </row>
    <row r="562" spans="1:12" ht="21" x14ac:dyDescent="0.35">
      <c r="A562" s="2" t="s">
        <v>4</v>
      </c>
      <c r="B562" s="114" t="s">
        <v>94</v>
      </c>
      <c r="C562" s="114"/>
      <c r="D562" s="68" t="s">
        <v>6</v>
      </c>
      <c r="E562" s="113" t="s">
        <v>7</v>
      </c>
      <c r="F562" s="113"/>
      <c r="G562" s="4" t="s">
        <v>8</v>
      </c>
      <c r="H562" s="5"/>
      <c r="I562" s="118" t="s">
        <v>112</v>
      </c>
      <c r="J562" s="118"/>
      <c r="K562" s="68" t="s">
        <v>10</v>
      </c>
      <c r="L562" s="6" t="s">
        <v>113</v>
      </c>
    </row>
    <row r="563" spans="1:12" ht="21" x14ac:dyDescent="0.35">
      <c r="A563" s="4" t="s">
        <v>12</v>
      </c>
      <c r="B563" s="4"/>
      <c r="C563" s="6" t="s">
        <v>42</v>
      </c>
      <c r="D563" s="112"/>
      <c r="E563" s="112"/>
      <c r="F563" s="112"/>
      <c r="G563" s="2" t="s">
        <v>13</v>
      </c>
      <c r="H563" s="2"/>
      <c r="I563" s="2"/>
      <c r="J563" s="113" t="s">
        <v>114</v>
      </c>
      <c r="K563" s="113"/>
      <c r="L563" s="113"/>
    </row>
    <row r="564" spans="1:12" ht="21" x14ac:dyDescent="0.35">
      <c r="A564" s="7" t="s">
        <v>14</v>
      </c>
      <c r="B564" s="114" t="s">
        <v>115</v>
      </c>
      <c r="C564" s="114"/>
      <c r="D564" s="114"/>
      <c r="E564" s="114"/>
      <c r="F564" s="114"/>
      <c r="G564" s="114"/>
      <c r="H564" s="114"/>
      <c r="I564" s="114"/>
      <c r="J564" s="7"/>
      <c r="K564" s="7" t="s">
        <v>15</v>
      </c>
      <c r="L564" s="69" t="s">
        <v>116</v>
      </c>
    </row>
    <row r="565" spans="1:12" ht="21" x14ac:dyDescent="0.35">
      <c r="A565" s="9" t="s">
        <v>17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21" x14ac:dyDescent="0.35">
      <c r="A566" s="9" t="s">
        <v>18</v>
      </c>
      <c r="B566" s="7"/>
      <c r="C566" s="7"/>
      <c r="D566" s="7"/>
      <c r="E566" s="7"/>
      <c r="F566" s="7"/>
      <c r="G566" s="7" t="s">
        <v>19</v>
      </c>
      <c r="H566" s="7"/>
      <c r="I566" s="7"/>
      <c r="J566" s="10"/>
      <c r="K566" s="11"/>
      <c r="L566" s="7"/>
    </row>
    <row r="567" spans="1:12" ht="2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21" x14ac:dyDescent="0.35">
      <c r="A568" s="12"/>
      <c r="B568" s="13"/>
      <c r="C568" s="14"/>
      <c r="D568" s="13" t="s">
        <v>20</v>
      </c>
      <c r="E568" s="14" t="s">
        <v>21</v>
      </c>
      <c r="F568" s="13"/>
      <c r="G568" s="14" t="s">
        <v>22</v>
      </c>
      <c r="H568" s="13" t="s">
        <v>23</v>
      </c>
      <c r="I568" s="14" t="s">
        <v>24</v>
      </c>
      <c r="J568" s="13" t="s">
        <v>24</v>
      </c>
      <c r="K568" s="14"/>
      <c r="L568" s="13"/>
    </row>
    <row r="569" spans="1:12" ht="21" x14ac:dyDescent="0.35">
      <c r="A569" s="15" t="s">
        <v>25</v>
      </c>
      <c r="B569" s="16" t="s">
        <v>26</v>
      </c>
      <c r="C569" s="17" t="s">
        <v>27</v>
      </c>
      <c r="D569" s="16" t="s">
        <v>28</v>
      </c>
      <c r="E569" s="18" t="s">
        <v>29</v>
      </c>
      <c r="F569" s="16" t="s">
        <v>30</v>
      </c>
      <c r="G569" s="17" t="s">
        <v>31</v>
      </c>
      <c r="H569" s="16" t="s">
        <v>32</v>
      </c>
      <c r="I569" s="17" t="s">
        <v>33</v>
      </c>
      <c r="J569" s="16" t="s">
        <v>34</v>
      </c>
      <c r="K569" s="17" t="s">
        <v>35</v>
      </c>
      <c r="L569" s="16" t="s">
        <v>36</v>
      </c>
    </row>
    <row r="570" spans="1:12" ht="21" x14ac:dyDescent="0.35">
      <c r="A570" s="15"/>
      <c r="B570" s="16"/>
      <c r="C570" s="17"/>
      <c r="D570" s="16"/>
      <c r="E570" s="18" t="s">
        <v>37</v>
      </c>
      <c r="F570" s="16"/>
      <c r="G570" s="17"/>
      <c r="H570" s="16" t="s">
        <v>38</v>
      </c>
      <c r="I570" s="17"/>
      <c r="J570" s="16"/>
      <c r="K570" s="17"/>
      <c r="L570" s="16"/>
    </row>
    <row r="571" spans="1:12" ht="21" x14ac:dyDescent="0.35">
      <c r="A571" s="19">
        <v>40792</v>
      </c>
      <c r="B571" s="20"/>
      <c r="C571" s="21" t="s">
        <v>112</v>
      </c>
      <c r="D571" s="13" t="s">
        <v>178</v>
      </c>
      <c r="E571" s="22">
        <v>371000</v>
      </c>
      <c r="F571" s="23">
        <f>+$E571</f>
        <v>371000</v>
      </c>
      <c r="G571" s="14">
        <v>15</v>
      </c>
      <c r="H571" s="45">
        <v>6.6500000000000004E-2</v>
      </c>
      <c r="I571" s="25">
        <f>+F571*H571</f>
        <v>24671.5</v>
      </c>
      <c r="J571" s="20">
        <v>0</v>
      </c>
      <c r="K571" s="26">
        <f>+E571</f>
        <v>371000</v>
      </c>
      <c r="L571" s="20"/>
    </row>
    <row r="572" spans="1:12" ht="21" x14ac:dyDescent="0.35">
      <c r="A572" s="27"/>
      <c r="B572" s="28"/>
      <c r="C572" s="29"/>
      <c r="D572" s="16"/>
      <c r="E572" s="30"/>
      <c r="F572" s="31"/>
      <c r="G572" s="17"/>
      <c r="H572" s="32"/>
      <c r="I572" s="30"/>
      <c r="J572" s="28"/>
      <c r="K572" s="33"/>
      <c r="L572" s="28"/>
    </row>
    <row r="573" spans="1:12" ht="21" x14ac:dyDescent="0.35">
      <c r="A573" s="27">
        <v>40792</v>
      </c>
      <c r="B573" s="28"/>
      <c r="C573" s="29" t="s">
        <v>117</v>
      </c>
      <c r="D573" s="28"/>
      <c r="E573" s="29"/>
      <c r="F573" s="28"/>
      <c r="G573" s="29"/>
      <c r="H573" s="28"/>
      <c r="I573" s="34">
        <f>(I571/12)/30*30</f>
        <v>2055.9583333333335</v>
      </c>
      <c r="J573" s="34">
        <f>+I573</f>
        <v>2055.9583333333335</v>
      </c>
      <c r="K573" s="33">
        <f>+K571-I573</f>
        <v>368944.04166666669</v>
      </c>
      <c r="L573" s="28"/>
    </row>
    <row r="574" spans="1:12" ht="21" x14ac:dyDescent="0.35">
      <c r="A574" s="27">
        <v>41182</v>
      </c>
      <c r="B574" s="28"/>
      <c r="C574" s="29" t="s">
        <v>41</v>
      </c>
      <c r="D574" s="28"/>
      <c r="E574" s="29"/>
      <c r="F574" s="28"/>
      <c r="G574" s="29"/>
      <c r="H574" s="28"/>
      <c r="I574" s="35">
        <v>19950</v>
      </c>
      <c r="J574" s="31">
        <f>+$I$13+J573</f>
        <v>66055.958333333328</v>
      </c>
      <c r="K574" s="33">
        <f>+K573-I574</f>
        <v>348994.04166666669</v>
      </c>
      <c r="L574" s="28"/>
    </row>
    <row r="575" spans="1:12" ht="21" x14ac:dyDescent="0.35">
      <c r="A575" s="27">
        <v>41547</v>
      </c>
      <c r="B575" s="28"/>
      <c r="C575" s="29" t="s">
        <v>41</v>
      </c>
      <c r="D575" s="28"/>
      <c r="E575" s="29"/>
      <c r="F575" s="28"/>
      <c r="G575" s="29"/>
      <c r="H575" s="28"/>
      <c r="I575" s="35">
        <v>19950</v>
      </c>
      <c r="J575" s="31">
        <f t="shared" ref="J575:J588" si="48">+$I$13+J574</f>
        <v>130055.95833333333</v>
      </c>
      <c r="K575" s="33">
        <f t="shared" ref="K575:K582" si="49">+K574-I575</f>
        <v>329044.04166666669</v>
      </c>
      <c r="L575" s="28"/>
    </row>
    <row r="576" spans="1:12" ht="21" x14ac:dyDescent="0.35">
      <c r="A576" s="27">
        <v>41912</v>
      </c>
      <c r="B576" s="28"/>
      <c r="C576" s="29" t="s">
        <v>41</v>
      </c>
      <c r="D576" s="28"/>
      <c r="E576" s="29"/>
      <c r="F576" s="28"/>
      <c r="G576" s="29"/>
      <c r="H576" s="28"/>
      <c r="I576" s="35">
        <v>19950</v>
      </c>
      <c r="J576" s="31">
        <f t="shared" si="48"/>
        <v>194055.95833333331</v>
      </c>
      <c r="K576" s="33">
        <f t="shared" si="49"/>
        <v>309094.04166666669</v>
      </c>
      <c r="L576" s="28"/>
    </row>
    <row r="577" spans="1:12" ht="21" x14ac:dyDescent="0.35">
      <c r="A577" s="27">
        <v>42277</v>
      </c>
      <c r="B577" s="28"/>
      <c r="C577" s="29" t="s">
        <v>41</v>
      </c>
      <c r="D577" s="28"/>
      <c r="E577" s="29"/>
      <c r="F577" s="28"/>
      <c r="G577" s="29"/>
      <c r="H577" s="28"/>
      <c r="I577" s="35">
        <v>19950</v>
      </c>
      <c r="J577" s="31">
        <f t="shared" si="48"/>
        <v>258055.95833333331</v>
      </c>
      <c r="K577" s="33">
        <f t="shared" si="49"/>
        <v>289144.04166666669</v>
      </c>
      <c r="L577" s="28"/>
    </row>
    <row r="578" spans="1:12" ht="21" x14ac:dyDescent="0.35">
      <c r="A578" s="27">
        <v>42643</v>
      </c>
      <c r="B578" s="28"/>
      <c r="C578" s="29" t="s">
        <v>41</v>
      </c>
      <c r="D578" s="28"/>
      <c r="E578" s="29"/>
      <c r="F578" s="28"/>
      <c r="G578" s="29"/>
      <c r="H578" s="28"/>
      <c r="I578" s="35">
        <v>19950</v>
      </c>
      <c r="J578" s="31">
        <f t="shared" si="48"/>
        <v>322055.95833333331</v>
      </c>
      <c r="K578" s="33">
        <f t="shared" si="49"/>
        <v>269194.04166666669</v>
      </c>
      <c r="L578" s="28"/>
    </row>
    <row r="579" spans="1:12" ht="21" x14ac:dyDescent="0.35">
      <c r="A579" s="27">
        <v>43008</v>
      </c>
      <c r="B579" s="28"/>
      <c r="C579" s="29" t="s">
        <v>41</v>
      </c>
      <c r="D579" s="28"/>
      <c r="E579" s="29"/>
      <c r="F579" s="28"/>
      <c r="G579" s="29"/>
      <c r="H579" s="28"/>
      <c r="I579" s="35">
        <v>19950</v>
      </c>
      <c r="J579" s="31">
        <f t="shared" si="48"/>
        <v>386055.95833333331</v>
      </c>
      <c r="K579" s="33">
        <f t="shared" si="49"/>
        <v>249244.04166666669</v>
      </c>
      <c r="L579" s="28"/>
    </row>
    <row r="580" spans="1:12" ht="21" x14ac:dyDescent="0.35">
      <c r="A580" s="27">
        <v>43373</v>
      </c>
      <c r="B580" s="28"/>
      <c r="C580" s="29" t="s">
        <v>41</v>
      </c>
      <c r="D580" s="28"/>
      <c r="E580" s="29"/>
      <c r="F580" s="28"/>
      <c r="G580" s="29"/>
      <c r="H580" s="28"/>
      <c r="I580" s="35">
        <v>19950</v>
      </c>
      <c r="J580" s="31">
        <f t="shared" si="48"/>
        <v>450055.95833333331</v>
      </c>
      <c r="K580" s="33">
        <f t="shared" si="49"/>
        <v>229294.04166666669</v>
      </c>
      <c r="L580" s="28"/>
    </row>
    <row r="581" spans="1:12" ht="21" x14ac:dyDescent="0.35">
      <c r="A581" s="27">
        <v>43738</v>
      </c>
      <c r="B581" s="28"/>
      <c r="C581" s="29" t="s">
        <v>41</v>
      </c>
      <c r="D581" s="28"/>
      <c r="E581" s="29"/>
      <c r="F581" s="28"/>
      <c r="G581" s="29"/>
      <c r="H581" s="28"/>
      <c r="I581" s="35">
        <v>19950</v>
      </c>
      <c r="J581" s="31">
        <f t="shared" si="48"/>
        <v>514055.95833333331</v>
      </c>
      <c r="K581" s="33">
        <f t="shared" si="49"/>
        <v>209344.04166666669</v>
      </c>
      <c r="L581" s="28"/>
    </row>
    <row r="582" spans="1:12" ht="21" x14ac:dyDescent="0.35">
      <c r="A582" s="27">
        <v>44104</v>
      </c>
      <c r="B582" s="28"/>
      <c r="C582" s="29" t="s">
        <v>41</v>
      </c>
      <c r="D582" s="28"/>
      <c r="E582" s="29"/>
      <c r="F582" s="28"/>
      <c r="G582" s="29"/>
      <c r="H582" s="28"/>
      <c r="I582" s="35">
        <v>19950</v>
      </c>
      <c r="J582" s="31">
        <f t="shared" si="48"/>
        <v>578055.95833333326</v>
      </c>
      <c r="K582" s="33">
        <f t="shared" si="49"/>
        <v>189394.04166666669</v>
      </c>
      <c r="L582" s="28"/>
    </row>
    <row r="583" spans="1:12" ht="21" x14ac:dyDescent="0.35">
      <c r="A583" s="27">
        <v>44469</v>
      </c>
      <c r="B583" s="28"/>
      <c r="C583" s="29" t="s">
        <v>41</v>
      </c>
      <c r="D583" s="28"/>
      <c r="E583" s="29"/>
      <c r="F583" s="28"/>
      <c r="G583" s="29"/>
      <c r="H583" s="28"/>
      <c r="I583" s="35">
        <v>19950</v>
      </c>
      <c r="J583" s="31">
        <f t="shared" si="48"/>
        <v>642055.95833333326</v>
      </c>
      <c r="K583" s="33">
        <f>+K582-I583</f>
        <v>169444.04166666669</v>
      </c>
      <c r="L583" s="28"/>
    </row>
    <row r="584" spans="1:12" ht="21" x14ac:dyDescent="0.35">
      <c r="A584" s="27">
        <v>44834</v>
      </c>
      <c r="B584" s="28"/>
      <c r="C584" s="29" t="s">
        <v>41</v>
      </c>
      <c r="D584" s="28"/>
      <c r="E584" s="29"/>
      <c r="F584" s="28"/>
      <c r="G584" s="29"/>
      <c r="H584" s="28"/>
      <c r="I584" s="35">
        <v>19950</v>
      </c>
      <c r="J584" s="31">
        <f t="shared" si="48"/>
        <v>706055.95833333326</v>
      </c>
      <c r="K584" s="33">
        <f t="shared" ref="K584:K587" si="50">+K583-I584</f>
        <v>149494.04166666669</v>
      </c>
      <c r="L584" s="28"/>
    </row>
    <row r="585" spans="1:12" ht="21" x14ac:dyDescent="0.35">
      <c r="A585" s="27">
        <v>45199</v>
      </c>
      <c r="B585" s="28"/>
      <c r="C585" s="29" t="s">
        <v>41</v>
      </c>
      <c r="D585" s="28"/>
      <c r="E585" s="29"/>
      <c r="F585" s="28"/>
      <c r="G585" s="29"/>
      <c r="H585" s="28"/>
      <c r="I585" s="35">
        <v>19950</v>
      </c>
      <c r="J585" s="31">
        <f t="shared" si="48"/>
        <v>770055.95833333326</v>
      </c>
      <c r="K585" s="33">
        <f t="shared" si="50"/>
        <v>129544.04166666669</v>
      </c>
      <c r="L585" s="28"/>
    </row>
    <row r="586" spans="1:12" ht="21" x14ac:dyDescent="0.35">
      <c r="A586" s="27">
        <v>45565</v>
      </c>
      <c r="B586" s="28"/>
      <c r="C586" s="29" t="s">
        <v>41</v>
      </c>
      <c r="D586" s="28"/>
      <c r="E586" s="29"/>
      <c r="F586" s="28"/>
      <c r="G586" s="29"/>
      <c r="H586" s="28"/>
      <c r="I586" s="35">
        <v>19950</v>
      </c>
      <c r="J586" s="31">
        <f t="shared" si="48"/>
        <v>834055.95833333326</v>
      </c>
      <c r="K586" s="33">
        <f t="shared" si="50"/>
        <v>109594.04166666669</v>
      </c>
      <c r="L586" s="28"/>
    </row>
    <row r="587" spans="1:12" ht="21" x14ac:dyDescent="0.35">
      <c r="A587" s="27">
        <v>45930</v>
      </c>
      <c r="B587" s="28"/>
      <c r="C587" s="29" t="s">
        <v>41</v>
      </c>
      <c r="D587" s="28"/>
      <c r="E587" s="29"/>
      <c r="F587" s="28"/>
      <c r="G587" s="29"/>
      <c r="H587" s="28"/>
      <c r="I587" s="35">
        <v>19950</v>
      </c>
      <c r="J587" s="31">
        <f t="shared" si="48"/>
        <v>898055.95833333326</v>
      </c>
      <c r="K587" s="33">
        <f t="shared" si="50"/>
        <v>89644.041666666686</v>
      </c>
      <c r="L587" s="28"/>
    </row>
    <row r="588" spans="1:12" ht="21" x14ac:dyDescent="0.35">
      <c r="A588" s="27">
        <v>46295</v>
      </c>
      <c r="B588" s="28"/>
      <c r="C588" s="29" t="s">
        <v>41</v>
      </c>
      <c r="D588" s="28"/>
      <c r="E588" s="29"/>
      <c r="F588" s="28"/>
      <c r="G588" s="29"/>
      <c r="H588" s="28"/>
      <c r="I588" s="35">
        <v>19950</v>
      </c>
      <c r="J588" s="31">
        <f t="shared" si="48"/>
        <v>962055.95833333326</v>
      </c>
      <c r="K588" s="33">
        <v>1</v>
      </c>
      <c r="L588" s="28"/>
    </row>
    <row r="589" spans="1:12" s="61" customFormat="1" x14ac:dyDescent="0.2"/>
  </sheetData>
  <mergeCells count="135">
    <mergeCell ref="A559:L559"/>
    <mergeCell ref="K560:L560"/>
    <mergeCell ref="K561:L561"/>
    <mergeCell ref="B562:C562"/>
    <mergeCell ref="E562:F562"/>
    <mergeCell ref="I562:J562"/>
    <mergeCell ref="D563:F563"/>
    <mergeCell ref="J563:L563"/>
    <mergeCell ref="B564:I564"/>
    <mergeCell ref="A420:L420"/>
    <mergeCell ref="K421:L421"/>
    <mergeCell ref="B425:I425"/>
    <mergeCell ref="K422:L422"/>
    <mergeCell ref="B423:C423"/>
    <mergeCell ref="E423:F423"/>
    <mergeCell ref="I423:J423"/>
    <mergeCell ref="D424:F424"/>
    <mergeCell ref="J424:L424"/>
    <mergeCell ref="A379:L379"/>
    <mergeCell ref="K380:L380"/>
    <mergeCell ref="K381:L381"/>
    <mergeCell ref="B382:C382"/>
    <mergeCell ref="E382:F382"/>
    <mergeCell ref="I382:J382"/>
    <mergeCell ref="D383:F383"/>
    <mergeCell ref="J383:L383"/>
    <mergeCell ref="B384:I384"/>
    <mergeCell ref="A337:L337"/>
    <mergeCell ref="K338:L338"/>
    <mergeCell ref="K339:L339"/>
    <mergeCell ref="B340:C340"/>
    <mergeCell ref="E340:F340"/>
    <mergeCell ref="I340:J340"/>
    <mergeCell ref="D341:F341"/>
    <mergeCell ref="J341:L341"/>
    <mergeCell ref="B342:I342"/>
    <mergeCell ref="A296:L296"/>
    <mergeCell ref="K297:L297"/>
    <mergeCell ref="K298:L298"/>
    <mergeCell ref="B299:C299"/>
    <mergeCell ref="E299:F299"/>
    <mergeCell ref="I299:J299"/>
    <mergeCell ref="D300:F300"/>
    <mergeCell ref="J300:L300"/>
    <mergeCell ref="B301:I301"/>
    <mergeCell ref="A255:L255"/>
    <mergeCell ref="K256:L256"/>
    <mergeCell ref="K257:L257"/>
    <mergeCell ref="B258:C258"/>
    <mergeCell ref="E258:F258"/>
    <mergeCell ref="I258:J258"/>
    <mergeCell ref="D259:F259"/>
    <mergeCell ref="J259:L259"/>
    <mergeCell ref="B260:I260"/>
    <mergeCell ref="A214:L214"/>
    <mergeCell ref="K215:L215"/>
    <mergeCell ref="K216:L216"/>
    <mergeCell ref="B217:C217"/>
    <mergeCell ref="E217:F217"/>
    <mergeCell ref="I217:J217"/>
    <mergeCell ref="D218:F218"/>
    <mergeCell ref="J218:L218"/>
    <mergeCell ref="B219:I219"/>
    <mergeCell ref="A172:L172"/>
    <mergeCell ref="K173:L173"/>
    <mergeCell ref="K174:L174"/>
    <mergeCell ref="B175:C175"/>
    <mergeCell ref="E175:F175"/>
    <mergeCell ref="I175:J175"/>
    <mergeCell ref="D176:F176"/>
    <mergeCell ref="J176:L176"/>
    <mergeCell ref="B177:I177"/>
    <mergeCell ref="A130:L130"/>
    <mergeCell ref="K131:L131"/>
    <mergeCell ref="K132:L132"/>
    <mergeCell ref="B133:C133"/>
    <mergeCell ref="E133:F133"/>
    <mergeCell ref="I133:J133"/>
    <mergeCell ref="D134:F134"/>
    <mergeCell ref="J134:L134"/>
    <mergeCell ref="B135:I135"/>
    <mergeCell ref="A1:L1"/>
    <mergeCell ref="K2:L2"/>
    <mergeCell ref="K3:L3"/>
    <mergeCell ref="B4:C4"/>
    <mergeCell ref="E4:F4"/>
    <mergeCell ref="I4:J4"/>
    <mergeCell ref="A44:L44"/>
    <mergeCell ref="K45:L45"/>
    <mergeCell ref="K46:L46"/>
    <mergeCell ref="A462:L462"/>
    <mergeCell ref="K463:L463"/>
    <mergeCell ref="K464:L464"/>
    <mergeCell ref="B465:C465"/>
    <mergeCell ref="E465:F465"/>
    <mergeCell ref="I465:J465"/>
    <mergeCell ref="D5:F5"/>
    <mergeCell ref="J5:L5"/>
    <mergeCell ref="B6:I6"/>
    <mergeCell ref="B47:C47"/>
    <mergeCell ref="E47:F47"/>
    <mergeCell ref="I47:J47"/>
    <mergeCell ref="D48:F48"/>
    <mergeCell ref="J48:L48"/>
    <mergeCell ref="B49:I49"/>
    <mergeCell ref="A86:L86"/>
    <mergeCell ref="K87:L87"/>
    <mergeCell ref="B91:I91"/>
    <mergeCell ref="K88:L88"/>
    <mergeCell ref="B89:C89"/>
    <mergeCell ref="E89:F89"/>
    <mergeCell ref="I89:J89"/>
    <mergeCell ref="D90:F90"/>
    <mergeCell ref="J90:L90"/>
    <mergeCell ref="K496:L496"/>
    <mergeCell ref="B497:C497"/>
    <mergeCell ref="E497:F497"/>
    <mergeCell ref="I497:J497"/>
    <mergeCell ref="D498:F498"/>
    <mergeCell ref="J498:L498"/>
    <mergeCell ref="D466:F466"/>
    <mergeCell ref="J466:L466"/>
    <mergeCell ref="B467:I467"/>
    <mergeCell ref="A494:L494"/>
    <mergeCell ref="K495:L495"/>
    <mergeCell ref="D530:F530"/>
    <mergeCell ref="J530:L530"/>
    <mergeCell ref="B531:I531"/>
    <mergeCell ref="B499:I499"/>
    <mergeCell ref="A526:L526"/>
    <mergeCell ref="K527:L527"/>
    <mergeCell ref="K528:L528"/>
    <mergeCell ref="B529:C529"/>
    <mergeCell ref="E529:F529"/>
    <mergeCell ref="I529:J52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abSelected="1" topLeftCell="A266" workbookViewId="0">
      <selection activeCell="A257" sqref="A257:L257"/>
    </sheetView>
  </sheetViews>
  <sheetFormatPr defaultRowHeight="13.5" x14ac:dyDescent="0.25"/>
  <cols>
    <col min="1" max="1" width="9.5" style="56" customWidth="1"/>
    <col min="2" max="2" width="11.125" style="56" customWidth="1"/>
    <col min="3" max="3" width="32.25" style="56" customWidth="1"/>
    <col min="4" max="4" width="7" style="56" customWidth="1"/>
    <col min="5" max="5" width="10.875" style="56" bestFit="1" customWidth="1"/>
    <col min="6" max="6" width="10.5" style="56" customWidth="1"/>
    <col min="7" max="7" width="6.125" style="56" customWidth="1"/>
    <col min="8" max="8" width="7" style="56" customWidth="1"/>
    <col min="9" max="9" width="10.625" style="56" customWidth="1"/>
    <col min="10" max="11" width="12.25" style="56" bestFit="1" customWidth="1"/>
    <col min="12" max="12" width="15.375" style="56" customWidth="1"/>
    <col min="13" max="256" width="9" style="56"/>
    <col min="257" max="257" width="9.5" style="56" customWidth="1"/>
    <col min="258" max="258" width="11.125" style="56" customWidth="1"/>
    <col min="259" max="259" width="32.25" style="56" customWidth="1"/>
    <col min="260" max="260" width="7" style="56" customWidth="1"/>
    <col min="261" max="261" width="10.875" style="56" bestFit="1" customWidth="1"/>
    <col min="262" max="262" width="10.5" style="56" customWidth="1"/>
    <col min="263" max="263" width="6.125" style="56" customWidth="1"/>
    <col min="264" max="264" width="7" style="56" customWidth="1"/>
    <col min="265" max="265" width="10.625" style="56" customWidth="1"/>
    <col min="266" max="267" width="12.25" style="56" bestFit="1" customWidth="1"/>
    <col min="268" max="268" width="15.375" style="56" customWidth="1"/>
    <col min="269" max="512" width="9" style="56"/>
    <col min="513" max="513" width="9.5" style="56" customWidth="1"/>
    <col min="514" max="514" width="11.125" style="56" customWidth="1"/>
    <col min="515" max="515" width="32.25" style="56" customWidth="1"/>
    <col min="516" max="516" width="7" style="56" customWidth="1"/>
    <col min="517" max="517" width="10.875" style="56" bestFit="1" customWidth="1"/>
    <col min="518" max="518" width="10.5" style="56" customWidth="1"/>
    <col min="519" max="519" width="6.125" style="56" customWidth="1"/>
    <col min="520" max="520" width="7" style="56" customWidth="1"/>
    <col min="521" max="521" width="10.625" style="56" customWidth="1"/>
    <col min="522" max="523" width="12.25" style="56" bestFit="1" customWidth="1"/>
    <col min="524" max="524" width="15.375" style="56" customWidth="1"/>
    <col min="525" max="768" width="9" style="56"/>
    <col min="769" max="769" width="9.5" style="56" customWidth="1"/>
    <col min="770" max="770" width="11.125" style="56" customWidth="1"/>
    <col min="771" max="771" width="32.25" style="56" customWidth="1"/>
    <col min="772" max="772" width="7" style="56" customWidth="1"/>
    <col min="773" max="773" width="10.875" style="56" bestFit="1" customWidth="1"/>
    <col min="774" max="774" width="10.5" style="56" customWidth="1"/>
    <col min="775" max="775" width="6.125" style="56" customWidth="1"/>
    <col min="776" max="776" width="7" style="56" customWidth="1"/>
    <col min="777" max="777" width="10.625" style="56" customWidth="1"/>
    <col min="778" max="779" width="12.25" style="56" bestFit="1" customWidth="1"/>
    <col min="780" max="780" width="15.375" style="56" customWidth="1"/>
    <col min="781" max="1024" width="9" style="56"/>
    <col min="1025" max="1025" width="9.5" style="56" customWidth="1"/>
    <col min="1026" max="1026" width="11.125" style="56" customWidth="1"/>
    <col min="1027" max="1027" width="32.25" style="56" customWidth="1"/>
    <col min="1028" max="1028" width="7" style="56" customWidth="1"/>
    <col min="1029" max="1029" width="10.875" style="56" bestFit="1" customWidth="1"/>
    <col min="1030" max="1030" width="10.5" style="56" customWidth="1"/>
    <col min="1031" max="1031" width="6.125" style="56" customWidth="1"/>
    <col min="1032" max="1032" width="7" style="56" customWidth="1"/>
    <col min="1033" max="1033" width="10.625" style="56" customWidth="1"/>
    <col min="1034" max="1035" width="12.25" style="56" bestFit="1" customWidth="1"/>
    <col min="1036" max="1036" width="15.375" style="56" customWidth="1"/>
    <col min="1037" max="1280" width="9" style="56"/>
    <col min="1281" max="1281" width="9.5" style="56" customWidth="1"/>
    <col min="1282" max="1282" width="11.125" style="56" customWidth="1"/>
    <col min="1283" max="1283" width="32.25" style="56" customWidth="1"/>
    <col min="1284" max="1284" width="7" style="56" customWidth="1"/>
    <col min="1285" max="1285" width="10.875" style="56" bestFit="1" customWidth="1"/>
    <col min="1286" max="1286" width="10.5" style="56" customWidth="1"/>
    <col min="1287" max="1287" width="6.125" style="56" customWidth="1"/>
    <col min="1288" max="1288" width="7" style="56" customWidth="1"/>
    <col min="1289" max="1289" width="10.625" style="56" customWidth="1"/>
    <col min="1290" max="1291" width="12.25" style="56" bestFit="1" customWidth="1"/>
    <col min="1292" max="1292" width="15.375" style="56" customWidth="1"/>
    <col min="1293" max="1536" width="9" style="56"/>
    <col min="1537" max="1537" width="9.5" style="56" customWidth="1"/>
    <col min="1538" max="1538" width="11.125" style="56" customWidth="1"/>
    <col min="1539" max="1539" width="32.25" style="56" customWidth="1"/>
    <col min="1540" max="1540" width="7" style="56" customWidth="1"/>
    <col min="1541" max="1541" width="10.875" style="56" bestFit="1" customWidth="1"/>
    <col min="1542" max="1542" width="10.5" style="56" customWidth="1"/>
    <col min="1543" max="1543" width="6.125" style="56" customWidth="1"/>
    <col min="1544" max="1544" width="7" style="56" customWidth="1"/>
    <col min="1545" max="1545" width="10.625" style="56" customWidth="1"/>
    <col min="1546" max="1547" width="12.25" style="56" bestFit="1" customWidth="1"/>
    <col min="1548" max="1548" width="15.375" style="56" customWidth="1"/>
    <col min="1549" max="1792" width="9" style="56"/>
    <col min="1793" max="1793" width="9.5" style="56" customWidth="1"/>
    <col min="1794" max="1794" width="11.125" style="56" customWidth="1"/>
    <col min="1795" max="1795" width="32.25" style="56" customWidth="1"/>
    <col min="1796" max="1796" width="7" style="56" customWidth="1"/>
    <col min="1797" max="1797" width="10.875" style="56" bestFit="1" customWidth="1"/>
    <col min="1798" max="1798" width="10.5" style="56" customWidth="1"/>
    <col min="1799" max="1799" width="6.125" style="56" customWidth="1"/>
    <col min="1800" max="1800" width="7" style="56" customWidth="1"/>
    <col min="1801" max="1801" width="10.625" style="56" customWidth="1"/>
    <col min="1802" max="1803" width="12.25" style="56" bestFit="1" customWidth="1"/>
    <col min="1804" max="1804" width="15.375" style="56" customWidth="1"/>
    <col min="1805" max="2048" width="9" style="56"/>
    <col min="2049" max="2049" width="9.5" style="56" customWidth="1"/>
    <col min="2050" max="2050" width="11.125" style="56" customWidth="1"/>
    <col min="2051" max="2051" width="32.25" style="56" customWidth="1"/>
    <col min="2052" max="2052" width="7" style="56" customWidth="1"/>
    <col min="2053" max="2053" width="10.875" style="56" bestFit="1" customWidth="1"/>
    <col min="2054" max="2054" width="10.5" style="56" customWidth="1"/>
    <col min="2055" max="2055" width="6.125" style="56" customWidth="1"/>
    <col min="2056" max="2056" width="7" style="56" customWidth="1"/>
    <col min="2057" max="2057" width="10.625" style="56" customWidth="1"/>
    <col min="2058" max="2059" width="12.25" style="56" bestFit="1" customWidth="1"/>
    <col min="2060" max="2060" width="15.375" style="56" customWidth="1"/>
    <col min="2061" max="2304" width="9" style="56"/>
    <col min="2305" max="2305" width="9.5" style="56" customWidth="1"/>
    <col min="2306" max="2306" width="11.125" style="56" customWidth="1"/>
    <col min="2307" max="2307" width="32.25" style="56" customWidth="1"/>
    <col min="2308" max="2308" width="7" style="56" customWidth="1"/>
    <col min="2309" max="2309" width="10.875" style="56" bestFit="1" customWidth="1"/>
    <col min="2310" max="2310" width="10.5" style="56" customWidth="1"/>
    <col min="2311" max="2311" width="6.125" style="56" customWidth="1"/>
    <col min="2312" max="2312" width="7" style="56" customWidth="1"/>
    <col min="2313" max="2313" width="10.625" style="56" customWidth="1"/>
    <col min="2314" max="2315" width="12.25" style="56" bestFit="1" customWidth="1"/>
    <col min="2316" max="2316" width="15.375" style="56" customWidth="1"/>
    <col min="2317" max="2560" width="9" style="56"/>
    <col min="2561" max="2561" width="9.5" style="56" customWidth="1"/>
    <col min="2562" max="2562" width="11.125" style="56" customWidth="1"/>
    <col min="2563" max="2563" width="32.25" style="56" customWidth="1"/>
    <col min="2564" max="2564" width="7" style="56" customWidth="1"/>
    <col min="2565" max="2565" width="10.875" style="56" bestFit="1" customWidth="1"/>
    <col min="2566" max="2566" width="10.5" style="56" customWidth="1"/>
    <col min="2567" max="2567" width="6.125" style="56" customWidth="1"/>
    <col min="2568" max="2568" width="7" style="56" customWidth="1"/>
    <col min="2569" max="2569" width="10.625" style="56" customWidth="1"/>
    <col min="2570" max="2571" width="12.25" style="56" bestFit="1" customWidth="1"/>
    <col min="2572" max="2572" width="15.375" style="56" customWidth="1"/>
    <col min="2573" max="2816" width="9" style="56"/>
    <col min="2817" max="2817" width="9.5" style="56" customWidth="1"/>
    <col min="2818" max="2818" width="11.125" style="56" customWidth="1"/>
    <col min="2819" max="2819" width="32.25" style="56" customWidth="1"/>
    <col min="2820" max="2820" width="7" style="56" customWidth="1"/>
    <col min="2821" max="2821" width="10.875" style="56" bestFit="1" customWidth="1"/>
    <col min="2822" max="2822" width="10.5" style="56" customWidth="1"/>
    <col min="2823" max="2823" width="6.125" style="56" customWidth="1"/>
    <col min="2824" max="2824" width="7" style="56" customWidth="1"/>
    <col min="2825" max="2825" width="10.625" style="56" customWidth="1"/>
    <col min="2826" max="2827" width="12.25" style="56" bestFit="1" customWidth="1"/>
    <col min="2828" max="2828" width="15.375" style="56" customWidth="1"/>
    <col min="2829" max="3072" width="9" style="56"/>
    <col min="3073" max="3073" width="9.5" style="56" customWidth="1"/>
    <col min="3074" max="3074" width="11.125" style="56" customWidth="1"/>
    <col min="3075" max="3075" width="32.25" style="56" customWidth="1"/>
    <col min="3076" max="3076" width="7" style="56" customWidth="1"/>
    <col min="3077" max="3077" width="10.875" style="56" bestFit="1" customWidth="1"/>
    <col min="3078" max="3078" width="10.5" style="56" customWidth="1"/>
    <col min="3079" max="3079" width="6.125" style="56" customWidth="1"/>
    <col min="3080" max="3080" width="7" style="56" customWidth="1"/>
    <col min="3081" max="3081" width="10.625" style="56" customWidth="1"/>
    <col min="3082" max="3083" width="12.25" style="56" bestFit="1" customWidth="1"/>
    <col min="3084" max="3084" width="15.375" style="56" customWidth="1"/>
    <col min="3085" max="3328" width="9" style="56"/>
    <col min="3329" max="3329" width="9.5" style="56" customWidth="1"/>
    <col min="3330" max="3330" width="11.125" style="56" customWidth="1"/>
    <col min="3331" max="3331" width="32.25" style="56" customWidth="1"/>
    <col min="3332" max="3332" width="7" style="56" customWidth="1"/>
    <col min="3333" max="3333" width="10.875" style="56" bestFit="1" customWidth="1"/>
    <col min="3334" max="3334" width="10.5" style="56" customWidth="1"/>
    <col min="3335" max="3335" width="6.125" style="56" customWidth="1"/>
    <col min="3336" max="3336" width="7" style="56" customWidth="1"/>
    <col min="3337" max="3337" width="10.625" style="56" customWidth="1"/>
    <col min="3338" max="3339" width="12.25" style="56" bestFit="1" customWidth="1"/>
    <col min="3340" max="3340" width="15.375" style="56" customWidth="1"/>
    <col min="3341" max="3584" width="9" style="56"/>
    <col min="3585" max="3585" width="9.5" style="56" customWidth="1"/>
    <col min="3586" max="3586" width="11.125" style="56" customWidth="1"/>
    <col min="3587" max="3587" width="32.25" style="56" customWidth="1"/>
    <col min="3588" max="3588" width="7" style="56" customWidth="1"/>
    <col min="3589" max="3589" width="10.875" style="56" bestFit="1" customWidth="1"/>
    <col min="3590" max="3590" width="10.5" style="56" customWidth="1"/>
    <col min="3591" max="3591" width="6.125" style="56" customWidth="1"/>
    <col min="3592" max="3592" width="7" style="56" customWidth="1"/>
    <col min="3593" max="3593" width="10.625" style="56" customWidth="1"/>
    <col min="3594" max="3595" width="12.25" style="56" bestFit="1" customWidth="1"/>
    <col min="3596" max="3596" width="15.375" style="56" customWidth="1"/>
    <col min="3597" max="3840" width="9" style="56"/>
    <col min="3841" max="3841" width="9.5" style="56" customWidth="1"/>
    <col min="3842" max="3842" width="11.125" style="56" customWidth="1"/>
    <col min="3843" max="3843" width="32.25" style="56" customWidth="1"/>
    <col min="3844" max="3844" width="7" style="56" customWidth="1"/>
    <col min="3845" max="3845" width="10.875" style="56" bestFit="1" customWidth="1"/>
    <col min="3846" max="3846" width="10.5" style="56" customWidth="1"/>
    <col min="3847" max="3847" width="6.125" style="56" customWidth="1"/>
    <col min="3848" max="3848" width="7" style="56" customWidth="1"/>
    <col min="3849" max="3849" width="10.625" style="56" customWidth="1"/>
    <col min="3850" max="3851" width="12.25" style="56" bestFit="1" customWidth="1"/>
    <col min="3852" max="3852" width="15.375" style="56" customWidth="1"/>
    <col min="3853" max="4096" width="9" style="56"/>
    <col min="4097" max="4097" width="9.5" style="56" customWidth="1"/>
    <col min="4098" max="4098" width="11.125" style="56" customWidth="1"/>
    <col min="4099" max="4099" width="32.25" style="56" customWidth="1"/>
    <col min="4100" max="4100" width="7" style="56" customWidth="1"/>
    <col min="4101" max="4101" width="10.875" style="56" bestFit="1" customWidth="1"/>
    <col min="4102" max="4102" width="10.5" style="56" customWidth="1"/>
    <col min="4103" max="4103" width="6.125" style="56" customWidth="1"/>
    <col min="4104" max="4104" width="7" style="56" customWidth="1"/>
    <col min="4105" max="4105" width="10.625" style="56" customWidth="1"/>
    <col min="4106" max="4107" width="12.25" style="56" bestFit="1" customWidth="1"/>
    <col min="4108" max="4108" width="15.375" style="56" customWidth="1"/>
    <col min="4109" max="4352" width="9" style="56"/>
    <col min="4353" max="4353" width="9.5" style="56" customWidth="1"/>
    <col min="4354" max="4354" width="11.125" style="56" customWidth="1"/>
    <col min="4355" max="4355" width="32.25" style="56" customWidth="1"/>
    <col min="4356" max="4356" width="7" style="56" customWidth="1"/>
    <col min="4357" max="4357" width="10.875" style="56" bestFit="1" customWidth="1"/>
    <col min="4358" max="4358" width="10.5" style="56" customWidth="1"/>
    <col min="4359" max="4359" width="6.125" style="56" customWidth="1"/>
    <col min="4360" max="4360" width="7" style="56" customWidth="1"/>
    <col min="4361" max="4361" width="10.625" style="56" customWidth="1"/>
    <col min="4362" max="4363" width="12.25" style="56" bestFit="1" customWidth="1"/>
    <col min="4364" max="4364" width="15.375" style="56" customWidth="1"/>
    <col min="4365" max="4608" width="9" style="56"/>
    <col min="4609" max="4609" width="9.5" style="56" customWidth="1"/>
    <col min="4610" max="4610" width="11.125" style="56" customWidth="1"/>
    <col min="4611" max="4611" width="32.25" style="56" customWidth="1"/>
    <col min="4612" max="4612" width="7" style="56" customWidth="1"/>
    <col min="4613" max="4613" width="10.875" style="56" bestFit="1" customWidth="1"/>
    <col min="4614" max="4614" width="10.5" style="56" customWidth="1"/>
    <col min="4615" max="4615" width="6.125" style="56" customWidth="1"/>
    <col min="4616" max="4616" width="7" style="56" customWidth="1"/>
    <col min="4617" max="4617" width="10.625" style="56" customWidth="1"/>
    <col min="4618" max="4619" width="12.25" style="56" bestFit="1" customWidth="1"/>
    <col min="4620" max="4620" width="15.375" style="56" customWidth="1"/>
    <col min="4621" max="4864" width="9" style="56"/>
    <col min="4865" max="4865" width="9.5" style="56" customWidth="1"/>
    <col min="4866" max="4866" width="11.125" style="56" customWidth="1"/>
    <col min="4867" max="4867" width="32.25" style="56" customWidth="1"/>
    <col min="4868" max="4868" width="7" style="56" customWidth="1"/>
    <col min="4869" max="4869" width="10.875" style="56" bestFit="1" customWidth="1"/>
    <col min="4870" max="4870" width="10.5" style="56" customWidth="1"/>
    <col min="4871" max="4871" width="6.125" style="56" customWidth="1"/>
    <col min="4872" max="4872" width="7" style="56" customWidth="1"/>
    <col min="4873" max="4873" width="10.625" style="56" customWidth="1"/>
    <col min="4874" max="4875" width="12.25" style="56" bestFit="1" customWidth="1"/>
    <col min="4876" max="4876" width="15.375" style="56" customWidth="1"/>
    <col min="4877" max="5120" width="9" style="56"/>
    <col min="5121" max="5121" width="9.5" style="56" customWidth="1"/>
    <col min="5122" max="5122" width="11.125" style="56" customWidth="1"/>
    <col min="5123" max="5123" width="32.25" style="56" customWidth="1"/>
    <col min="5124" max="5124" width="7" style="56" customWidth="1"/>
    <col min="5125" max="5125" width="10.875" style="56" bestFit="1" customWidth="1"/>
    <col min="5126" max="5126" width="10.5" style="56" customWidth="1"/>
    <col min="5127" max="5127" width="6.125" style="56" customWidth="1"/>
    <col min="5128" max="5128" width="7" style="56" customWidth="1"/>
    <col min="5129" max="5129" width="10.625" style="56" customWidth="1"/>
    <col min="5130" max="5131" width="12.25" style="56" bestFit="1" customWidth="1"/>
    <col min="5132" max="5132" width="15.375" style="56" customWidth="1"/>
    <col min="5133" max="5376" width="9" style="56"/>
    <col min="5377" max="5377" width="9.5" style="56" customWidth="1"/>
    <col min="5378" max="5378" width="11.125" style="56" customWidth="1"/>
    <col min="5379" max="5379" width="32.25" style="56" customWidth="1"/>
    <col min="5380" max="5380" width="7" style="56" customWidth="1"/>
    <col min="5381" max="5381" width="10.875" style="56" bestFit="1" customWidth="1"/>
    <col min="5382" max="5382" width="10.5" style="56" customWidth="1"/>
    <col min="5383" max="5383" width="6.125" style="56" customWidth="1"/>
    <col min="5384" max="5384" width="7" style="56" customWidth="1"/>
    <col min="5385" max="5385" width="10.625" style="56" customWidth="1"/>
    <col min="5386" max="5387" width="12.25" style="56" bestFit="1" customWidth="1"/>
    <col min="5388" max="5388" width="15.375" style="56" customWidth="1"/>
    <col min="5389" max="5632" width="9" style="56"/>
    <col min="5633" max="5633" width="9.5" style="56" customWidth="1"/>
    <col min="5634" max="5634" width="11.125" style="56" customWidth="1"/>
    <col min="5635" max="5635" width="32.25" style="56" customWidth="1"/>
    <col min="5636" max="5636" width="7" style="56" customWidth="1"/>
    <col min="5637" max="5637" width="10.875" style="56" bestFit="1" customWidth="1"/>
    <col min="5638" max="5638" width="10.5" style="56" customWidth="1"/>
    <col min="5639" max="5639" width="6.125" style="56" customWidth="1"/>
    <col min="5640" max="5640" width="7" style="56" customWidth="1"/>
    <col min="5641" max="5641" width="10.625" style="56" customWidth="1"/>
    <col min="5642" max="5643" width="12.25" style="56" bestFit="1" customWidth="1"/>
    <col min="5644" max="5644" width="15.375" style="56" customWidth="1"/>
    <col min="5645" max="5888" width="9" style="56"/>
    <col min="5889" max="5889" width="9.5" style="56" customWidth="1"/>
    <col min="5890" max="5890" width="11.125" style="56" customWidth="1"/>
    <col min="5891" max="5891" width="32.25" style="56" customWidth="1"/>
    <col min="5892" max="5892" width="7" style="56" customWidth="1"/>
    <col min="5893" max="5893" width="10.875" style="56" bestFit="1" customWidth="1"/>
    <col min="5894" max="5894" width="10.5" style="56" customWidth="1"/>
    <col min="5895" max="5895" width="6.125" style="56" customWidth="1"/>
    <col min="5896" max="5896" width="7" style="56" customWidth="1"/>
    <col min="5897" max="5897" width="10.625" style="56" customWidth="1"/>
    <col min="5898" max="5899" width="12.25" style="56" bestFit="1" customWidth="1"/>
    <col min="5900" max="5900" width="15.375" style="56" customWidth="1"/>
    <col min="5901" max="6144" width="9" style="56"/>
    <col min="6145" max="6145" width="9.5" style="56" customWidth="1"/>
    <col min="6146" max="6146" width="11.125" style="56" customWidth="1"/>
    <col min="6147" max="6147" width="32.25" style="56" customWidth="1"/>
    <col min="6148" max="6148" width="7" style="56" customWidth="1"/>
    <col min="6149" max="6149" width="10.875" style="56" bestFit="1" customWidth="1"/>
    <col min="6150" max="6150" width="10.5" style="56" customWidth="1"/>
    <col min="6151" max="6151" width="6.125" style="56" customWidth="1"/>
    <col min="6152" max="6152" width="7" style="56" customWidth="1"/>
    <col min="6153" max="6153" width="10.625" style="56" customWidth="1"/>
    <col min="6154" max="6155" width="12.25" style="56" bestFit="1" customWidth="1"/>
    <col min="6156" max="6156" width="15.375" style="56" customWidth="1"/>
    <col min="6157" max="6400" width="9" style="56"/>
    <col min="6401" max="6401" width="9.5" style="56" customWidth="1"/>
    <col min="6402" max="6402" width="11.125" style="56" customWidth="1"/>
    <col min="6403" max="6403" width="32.25" style="56" customWidth="1"/>
    <col min="6404" max="6404" width="7" style="56" customWidth="1"/>
    <col min="6405" max="6405" width="10.875" style="56" bestFit="1" customWidth="1"/>
    <col min="6406" max="6406" width="10.5" style="56" customWidth="1"/>
    <col min="6407" max="6407" width="6.125" style="56" customWidth="1"/>
    <col min="6408" max="6408" width="7" style="56" customWidth="1"/>
    <col min="6409" max="6409" width="10.625" style="56" customWidth="1"/>
    <col min="6410" max="6411" width="12.25" style="56" bestFit="1" customWidth="1"/>
    <col min="6412" max="6412" width="15.375" style="56" customWidth="1"/>
    <col min="6413" max="6656" width="9" style="56"/>
    <col min="6657" max="6657" width="9.5" style="56" customWidth="1"/>
    <col min="6658" max="6658" width="11.125" style="56" customWidth="1"/>
    <col min="6659" max="6659" width="32.25" style="56" customWidth="1"/>
    <col min="6660" max="6660" width="7" style="56" customWidth="1"/>
    <col min="6661" max="6661" width="10.875" style="56" bestFit="1" customWidth="1"/>
    <col min="6662" max="6662" width="10.5" style="56" customWidth="1"/>
    <col min="6663" max="6663" width="6.125" style="56" customWidth="1"/>
    <col min="6664" max="6664" width="7" style="56" customWidth="1"/>
    <col min="6665" max="6665" width="10.625" style="56" customWidth="1"/>
    <col min="6666" max="6667" width="12.25" style="56" bestFit="1" customWidth="1"/>
    <col min="6668" max="6668" width="15.375" style="56" customWidth="1"/>
    <col min="6669" max="6912" width="9" style="56"/>
    <col min="6913" max="6913" width="9.5" style="56" customWidth="1"/>
    <col min="6914" max="6914" width="11.125" style="56" customWidth="1"/>
    <col min="6915" max="6915" width="32.25" style="56" customWidth="1"/>
    <col min="6916" max="6916" width="7" style="56" customWidth="1"/>
    <col min="6917" max="6917" width="10.875" style="56" bestFit="1" customWidth="1"/>
    <col min="6918" max="6918" width="10.5" style="56" customWidth="1"/>
    <col min="6919" max="6919" width="6.125" style="56" customWidth="1"/>
    <col min="6920" max="6920" width="7" style="56" customWidth="1"/>
    <col min="6921" max="6921" width="10.625" style="56" customWidth="1"/>
    <col min="6922" max="6923" width="12.25" style="56" bestFit="1" customWidth="1"/>
    <col min="6924" max="6924" width="15.375" style="56" customWidth="1"/>
    <col min="6925" max="7168" width="9" style="56"/>
    <col min="7169" max="7169" width="9.5" style="56" customWidth="1"/>
    <col min="7170" max="7170" width="11.125" style="56" customWidth="1"/>
    <col min="7171" max="7171" width="32.25" style="56" customWidth="1"/>
    <col min="7172" max="7172" width="7" style="56" customWidth="1"/>
    <col min="7173" max="7173" width="10.875" style="56" bestFit="1" customWidth="1"/>
    <col min="7174" max="7174" width="10.5" style="56" customWidth="1"/>
    <col min="7175" max="7175" width="6.125" style="56" customWidth="1"/>
    <col min="7176" max="7176" width="7" style="56" customWidth="1"/>
    <col min="7177" max="7177" width="10.625" style="56" customWidth="1"/>
    <col min="7178" max="7179" width="12.25" style="56" bestFit="1" customWidth="1"/>
    <col min="7180" max="7180" width="15.375" style="56" customWidth="1"/>
    <col min="7181" max="7424" width="9" style="56"/>
    <col min="7425" max="7425" width="9.5" style="56" customWidth="1"/>
    <col min="7426" max="7426" width="11.125" style="56" customWidth="1"/>
    <col min="7427" max="7427" width="32.25" style="56" customWidth="1"/>
    <col min="7428" max="7428" width="7" style="56" customWidth="1"/>
    <col min="7429" max="7429" width="10.875" style="56" bestFit="1" customWidth="1"/>
    <col min="7430" max="7430" width="10.5" style="56" customWidth="1"/>
    <col min="7431" max="7431" width="6.125" style="56" customWidth="1"/>
    <col min="7432" max="7432" width="7" style="56" customWidth="1"/>
    <col min="7433" max="7433" width="10.625" style="56" customWidth="1"/>
    <col min="7434" max="7435" width="12.25" style="56" bestFit="1" customWidth="1"/>
    <col min="7436" max="7436" width="15.375" style="56" customWidth="1"/>
    <col min="7437" max="7680" width="9" style="56"/>
    <col min="7681" max="7681" width="9.5" style="56" customWidth="1"/>
    <col min="7682" max="7682" width="11.125" style="56" customWidth="1"/>
    <col min="7683" max="7683" width="32.25" style="56" customWidth="1"/>
    <col min="7684" max="7684" width="7" style="56" customWidth="1"/>
    <col min="7685" max="7685" width="10.875" style="56" bestFit="1" customWidth="1"/>
    <col min="7686" max="7686" width="10.5" style="56" customWidth="1"/>
    <col min="7687" max="7687" width="6.125" style="56" customWidth="1"/>
    <col min="7688" max="7688" width="7" style="56" customWidth="1"/>
    <col min="7689" max="7689" width="10.625" style="56" customWidth="1"/>
    <col min="7690" max="7691" width="12.25" style="56" bestFit="1" customWidth="1"/>
    <col min="7692" max="7692" width="15.375" style="56" customWidth="1"/>
    <col min="7693" max="7936" width="9" style="56"/>
    <col min="7937" max="7937" width="9.5" style="56" customWidth="1"/>
    <col min="7938" max="7938" width="11.125" style="56" customWidth="1"/>
    <col min="7939" max="7939" width="32.25" style="56" customWidth="1"/>
    <col min="7940" max="7940" width="7" style="56" customWidth="1"/>
    <col min="7941" max="7941" width="10.875" style="56" bestFit="1" customWidth="1"/>
    <col min="7942" max="7942" width="10.5" style="56" customWidth="1"/>
    <col min="7943" max="7943" width="6.125" style="56" customWidth="1"/>
    <col min="7944" max="7944" width="7" style="56" customWidth="1"/>
    <col min="7945" max="7945" width="10.625" style="56" customWidth="1"/>
    <col min="7946" max="7947" width="12.25" style="56" bestFit="1" customWidth="1"/>
    <col min="7948" max="7948" width="15.375" style="56" customWidth="1"/>
    <col min="7949" max="8192" width="9" style="56"/>
    <col min="8193" max="8193" width="9.5" style="56" customWidth="1"/>
    <col min="8194" max="8194" width="11.125" style="56" customWidth="1"/>
    <col min="8195" max="8195" width="32.25" style="56" customWidth="1"/>
    <col min="8196" max="8196" width="7" style="56" customWidth="1"/>
    <col min="8197" max="8197" width="10.875" style="56" bestFit="1" customWidth="1"/>
    <col min="8198" max="8198" width="10.5" style="56" customWidth="1"/>
    <col min="8199" max="8199" width="6.125" style="56" customWidth="1"/>
    <col min="8200" max="8200" width="7" style="56" customWidth="1"/>
    <col min="8201" max="8201" width="10.625" style="56" customWidth="1"/>
    <col min="8202" max="8203" width="12.25" style="56" bestFit="1" customWidth="1"/>
    <col min="8204" max="8204" width="15.375" style="56" customWidth="1"/>
    <col min="8205" max="8448" width="9" style="56"/>
    <col min="8449" max="8449" width="9.5" style="56" customWidth="1"/>
    <col min="8450" max="8450" width="11.125" style="56" customWidth="1"/>
    <col min="8451" max="8451" width="32.25" style="56" customWidth="1"/>
    <col min="8452" max="8452" width="7" style="56" customWidth="1"/>
    <col min="8453" max="8453" width="10.875" style="56" bestFit="1" customWidth="1"/>
    <col min="8454" max="8454" width="10.5" style="56" customWidth="1"/>
    <col min="8455" max="8455" width="6.125" style="56" customWidth="1"/>
    <col min="8456" max="8456" width="7" style="56" customWidth="1"/>
    <col min="8457" max="8457" width="10.625" style="56" customWidth="1"/>
    <col min="8458" max="8459" width="12.25" style="56" bestFit="1" customWidth="1"/>
    <col min="8460" max="8460" width="15.375" style="56" customWidth="1"/>
    <col min="8461" max="8704" width="9" style="56"/>
    <col min="8705" max="8705" width="9.5" style="56" customWidth="1"/>
    <col min="8706" max="8706" width="11.125" style="56" customWidth="1"/>
    <col min="8707" max="8707" width="32.25" style="56" customWidth="1"/>
    <col min="8708" max="8708" width="7" style="56" customWidth="1"/>
    <col min="8709" max="8709" width="10.875" style="56" bestFit="1" customWidth="1"/>
    <col min="8710" max="8710" width="10.5" style="56" customWidth="1"/>
    <col min="8711" max="8711" width="6.125" style="56" customWidth="1"/>
    <col min="8712" max="8712" width="7" style="56" customWidth="1"/>
    <col min="8713" max="8713" width="10.625" style="56" customWidth="1"/>
    <col min="8714" max="8715" width="12.25" style="56" bestFit="1" customWidth="1"/>
    <col min="8716" max="8716" width="15.375" style="56" customWidth="1"/>
    <col min="8717" max="8960" width="9" style="56"/>
    <col min="8961" max="8961" width="9.5" style="56" customWidth="1"/>
    <col min="8962" max="8962" width="11.125" style="56" customWidth="1"/>
    <col min="8963" max="8963" width="32.25" style="56" customWidth="1"/>
    <col min="8964" max="8964" width="7" style="56" customWidth="1"/>
    <col min="8965" max="8965" width="10.875" style="56" bestFit="1" customWidth="1"/>
    <col min="8966" max="8966" width="10.5" style="56" customWidth="1"/>
    <col min="8967" max="8967" width="6.125" style="56" customWidth="1"/>
    <col min="8968" max="8968" width="7" style="56" customWidth="1"/>
    <col min="8969" max="8969" width="10.625" style="56" customWidth="1"/>
    <col min="8970" max="8971" width="12.25" style="56" bestFit="1" customWidth="1"/>
    <col min="8972" max="8972" width="15.375" style="56" customWidth="1"/>
    <col min="8973" max="9216" width="9" style="56"/>
    <col min="9217" max="9217" width="9.5" style="56" customWidth="1"/>
    <col min="9218" max="9218" width="11.125" style="56" customWidth="1"/>
    <col min="9219" max="9219" width="32.25" style="56" customWidth="1"/>
    <col min="9220" max="9220" width="7" style="56" customWidth="1"/>
    <col min="9221" max="9221" width="10.875" style="56" bestFit="1" customWidth="1"/>
    <col min="9222" max="9222" width="10.5" style="56" customWidth="1"/>
    <col min="9223" max="9223" width="6.125" style="56" customWidth="1"/>
    <col min="9224" max="9224" width="7" style="56" customWidth="1"/>
    <col min="9225" max="9225" width="10.625" style="56" customWidth="1"/>
    <col min="9226" max="9227" width="12.25" style="56" bestFit="1" customWidth="1"/>
    <col min="9228" max="9228" width="15.375" style="56" customWidth="1"/>
    <col min="9229" max="9472" width="9" style="56"/>
    <col min="9473" max="9473" width="9.5" style="56" customWidth="1"/>
    <col min="9474" max="9474" width="11.125" style="56" customWidth="1"/>
    <col min="9475" max="9475" width="32.25" style="56" customWidth="1"/>
    <col min="9476" max="9476" width="7" style="56" customWidth="1"/>
    <col min="9477" max="9477" width="10.875" style="56" bestFit="1" customWidth="1"/>
    <col min="9478" max="9478" width="10.5" style="56" customWidth="1"/>
    <col min="9479" max="9479" width="6.125" style="56" customWidth="1"/>
    <col min="9480" max="9480" width="7" style="56" customWidth="1"/>
    <col min="9481" max="9481" width="10.625" style="56" customWidth="1"/>
    <col min="9482" max="9483" width="12.25" style="56" bestFit="1" customWidth="1"/>
    <col min="9484" max="9484" width="15.375" style="56" customWidth="1"/>
    <col min="9485" max="9728" width="9" style="56"/>
    <col min="9729" max="9729" width="9.5" style="56" customWidth="1"/>
    <col min="9730" max="9730" width="11.125" style="56" customWidth="1"/>
    <col min="9731" max="9731" width="32.25" style="56" customWidth="1"/>
    <col min="9732" max="9732" width="7" style="56" customWidth="1"/>
    <col min="9733" max="9733" width="10.875" style="56" bestFit="1" customWidth="1"/>
    <col min="9734" max="9734" width="10.5" style="56" customWidth="1"/>
    <col min="9735" max="9735" width="6.125" style="56" customWidth="1"/>
    <col min="9736" max="9736" width="7" style="56" customWidth="1"/>
    <col min="9737" max="9737" width="10.625" style="56" customWidth="1"/>
    <col min="9738" max="9739" width="12.25" style="56" bestFit="1" customWidth="1"/>
    <col min="9740" max="9740" width="15.375" style="56" customWidth="1"/>
    <col min="9741" max="9984" width="9" style="56"/>
    <col min="9985" max="9985" width="9.5" style="56" customWidth="1"/>
    <col min="9986" max="9986" width="11.125" style="56" customWidth="1"/>
    <col min="9987" max="9987" width="32.25" style="56" customWidth="1"/>
    <col min="9988" max="9988" width="7" style="56" customWidth="1"/>
    <col min="9989" max="9989" width="10.875" style="56" bestFit="1" customWidth="1"/>
    <col min="9990" max="9990" width="10.5" style="56" customWidth="1"/>
    <col min="9991" max="9991" width="6.125" style="56" customWidth="1"/>
    <col min="9992" max="9992" width="7" style="56" customWidth="1"/>
    <col min="9993" max="9993" width="10.625" style="56" customWidth="1"/>
    <col min="9994" max="9995" width="12.25" style="56" bestFit="1" customWidth="1"/>
    <col min="9996" max="9996" width="15.375" style="56" customWidth="1"/>
    <col min="9997" max="10240" width="9" style="56"/>
    <col min="10241" max="10241" width="9.5" style="56" customWidth="1"/>
    <col min="10242" max="10242" width="11.125" style="56" customWidth="1"/>
    <col min="10243" max="10243" width="32.25" style="56" customWidth="1"/>
    <col min="10244" max="10244" width="7" style="56" customWidth="1"/>
    <col min="10245" max="10245" width="10.875" style="56" bestFit="1" customWidth="1"/>
    <col min="10246" max="10246" width="10.5" style="56" customWidth="1"/>
    <col min="10247" max="10247" width="6.125" style="56" customWidth="1"/>
    <col min="10248" max="10248" width="7" style="56" customWidth="1"/>
    <col min="10249" max="10249" width="10.625" style="56" customWidth="1"/>
    <col min="10250" max="10251" width="12.25" style="56" bestFit="1" customWidth="1"/>
    <col min="10252" max="10252" width="15.375" style="56" customWidth="1"/>
    <col min="10253" max="10496" width="9" style="56"/>
    <col min="10497" max="10497" width="9.5" style="56" customWidth="1"/>
    <col min="10498" max="10498" width="11.125" style="56" customWidth="1"/>
    <col min="10499" max="10499" width="32.25" style="56" customWidth="1"/>
    <col min="10500" max="10500" width="7" style="56" customWidth="1"/>
    <col min="10501" max="10501" width="10.875" style="56" bestFit="1" customWidth="1"/>
    <col min="10502" max="10502" width="10.5" style="56" customWidth="1"/>
    <col min="10503" max="10503" width="6.125" style="56" customWidth="1"/>
    <col min="10504" max="10504" width="7" style="56" customWidth="1"/>
    <col min="10505" max="10505" width="10.625" style="56" customWidth="1"/>
    <col min="10506" max="10507" width="12.25" style="56" bestFit="1" customWidth="1"/>
    <col min="10508" max="10508" width="15.375" style="56" customWidth="1"/>
    <col min="10509" max="10752" width="9" style="56"/>
    <col min="10753" max="10753" width="9.5" style="56" customWidth="1"/>
    <col min="10754" max="10754" width="11.125" style="56" customWidth="1"/>
    <col min="10755" max="10755" width="32.25" style="56" customWidth="1"/>
    <col min="10756" max="10756" width="7" style="56" customWidth="1"/>
    <col min="10757" max="10757" width="10.875" style="56" bestFit="1" customWidth="1"/>
    <col min="10758" max="10758" width="10.5" style="56" customWidth="1"/>
    <col min="10759" max="10759" width="6.125" style="56" customWidth="1"/>
    <col min="10760" max="10760" width="7" style="56" customWidth="1"/>
    <col min="10761" max="10761" width="10.625" style="56" customWidth="1"/>
    <col min="10762" max="10763" width="12.25" style="56" bestFit="1" customWidth="1"/>
    <col min="10764" max="10764" width="15.375" style="56" customWidth="1"/>
    <col min="10765" max="11008" width="9" style="56"/>
    <col min="11009" max="11009" width="9.5" style="56" customWidth="1"/>
    <col min="11010" max="11010" width="11.125" style="56" customWidth="1"/>
    <col min="11011" max="11011" width="32.25" style="56" customWidth="1"/>
    <col min="11012" max="11012" width="7" style="56" customWidth="1"/>
    <col min="11013" max="11013" width="10.875" style="56" bestFit="1" customWidth="1"/>
    <col min="11014" max="11014" width="10.5" style="56" customWidth="1"/>
    <col min="11015" max="11015" width="6.125" style="56" customWidth="1"/>
    <col min="11016" max="11016" width="7" style="56" customWidth="1"/>
    <col min="11017" max="11017" width="10.625" style="56" customWidth="1"/>
    <col min="11018" max="11019" width="12.25" style="56" bestFit="1" customWidth="1"/>
    <col min="11020" max="11020" width="15.375" style="56" customWidth="1"/>
    <col min="11021" max="11264" width="9" style="56"/>
    <col min="11265" max="11265" width="9.5" style="56" customWidth="1"/>
    <col min="11266" max="11266" width="11.125" style="56" customWidth="1"/>
    <col min="11267" max="11267" width="32.25" style="56" customWidth="1"/>
    <col min="11268" max="11268" width="7" style="56" customWidth="1"/>
    <col min="11269" max="11269" width="10.875" style="56" bestFit="1" customWidth="1"/>
    <col min="11270" max="11270" width="10.5" style="56" customWidth="1"/>
    <col min="11271" max="11271" width="6.125" style="56" customWidth="1"/>
    <col min="11272" max="11272" width="7" style="56" customWidth="1"/>
    <col min="11273" max="11273" width="10.625" style="56" customWidth="1"/>
    <col min="11274" max="11275" width="12.25" style="56" bestFit="1" customWidth="1"/>
    <col min="11276" max="11276" width="15.375" style="56" customWidth="1"/>
    <col min="11277" max="11520" width="9" style="56"/>
    <col min="11521" max="11521" width="9.5" style="56" customWidth="1"/>
    <col min="11522" max="11522" width="11.125" style="56" customWidth="1"/>
    <col min="11523" max="11523" width="32.25" style="56" customWidth="1"/>
    <col min="11524" max="11524" width="7" style="56" customWidth="1"/>
    <col min="11525" max="11525" width="10.875" style="56" bestFit="1" customWidth="1"/>
    <col min="11526" max="11526" width="10.5" style="56" customWidth="1"/>
    <col min="11527" max="11527" width="6.125" style="56" customWidth="1"/>
    <col min="11528" max="11528" width="7" style="56" customWidth="1"/>
    <col min="11529" max="11529" width="10.625" style="56" customWidth="1"/>
    <col min="11530" max="11531" width="12.25" style="56" bestFit="1" customWidth="1"/>
    <col min="11532" max="11532" width="15.375" style="56" customWidth="1"/>
    <col min="11533" max="11776" width="9" style="56"/>
    <col min="11777" max="11777" width="9.5" style="56" customWidth="1"/>
    <col min="11778" max="11778" width="11.125" style="56" customWidth="1"/>
    <col min="11779" max="11779" width="32.25" style="56" customWidth="1"/>
    <col min="11780" max="11780" width="7" style="56" customWidth="1"/>
    <col min="11781" max="11781" width="10.875" style="56" bestFit="1" customWidth="1"/>
    <col min="11782" max="11782" width="10.5" style="56" customWidth="1"/>
    <col min="11783" max="11783" width="6.125" style="56" customWidth="1"/>
    <col min="11784" max="11784" width="7" style="56" customWidth="1"/>
    <col min="11785" max="11785" width="10.625" style="56" customWidth="1"/>
    <col min="11786" max="11787" width="12.25" style="56" bestFit="1" customWidth="1"/>
    <col min="11788" max="11788" width="15.375" style="56" customWidth="1"/>
    <col min="11789" max="12032" width="9" style="56"/>
    <col min="12033" max="12033" width="9.5" style="56" customWidth="1"/>
    <col min="12034" max="12034" width="11.125" style="56" customWidth="1"/>
    <col min="12035" max="12035" width="32.25" style="56" customWidth="1"/>
    <col min="12036" max="12036" width="7" style="56" customWidth="1"/>
    <col min="12037" max="12037" width="10.875" style="56" bestFit="1" customWidth="1"/>
    <col min="12038" max="12038" width="10.5" style="56" customWidth="1"/>
    <col min="12039" max="12039" width="6.125" style="56" customWidth="1"/>
    <col min="12040" max="12040" width="7" style="56" customWidth="1"/>
    <col min="12041" max="12041" width="10.625" style="56" customWidth="1"/>
    <col min="12042" max="12043" width="12.25" style="56" bestFit="1" customWidth="1"/>
    <col min="12044" max="12044" width="15.375" style="56" customWidth="1"/>
    <col min="12045" max="12288" width="9" style="56"/>
    <col min="12289" max="12289" width="9.5" style="56" customWidth="1"/>
    <col min="12290" max="12290" width="11.125" style="56" customWidth="1"/>
    <col min="12291" max="12291" width="32.25" style="56" customWidth="1"/>
    <col min="12292" max="12292" width="7" style="56" customWidth="1"/>
    <col min="12293" max="12293" width="10.875" style="56" bestFit="1" customWidth="1"/>
    <col min="12294" max="12294" width="10.5" style="56" customWidth="1"/>
    <col min="12295" max="12295" width="6.125" style="56" customWidth="1"/>
    <col min="12296" max="12296" width="7" style="56" customWidth="1"/>
    <col min="12297" max="12297" width="10.625" style="56" customWidth="1"/>
    <col min="12298" max="12299" width="12.25" style="56" bestFit="1" customWidth="1"/>
    <col min="12300" max="12300" width="15.375" style="56" customWidth="1"/>
    <col min="12301" max="12544" width="9" style="56"/>
    <col min="12545" max="12545" width="9.5" style="56" customWidth="1"/>
    <col min="12546" max="12546" width="11.125" style="56" customWidth="1"/>
    <col min="12547" max="12547" width="32.25" style="56" customWidth="1"/>
    <col min="12548" max="12548" width="7" style="56" customWidth="1"/>
    <col min="12549" max="12549" width="10.875" style="56" bestFit="1" customWidth="1"/>
    <col min="12550" max="12550" width="10.5" style="56" customWidth="1"/>
    <col min="12551" max="12551" width="6.125" style="56" customWidth="1"/>
    <col min="12552" max="12552" width="7" style="56" customWidth="1"/>
    <col min="12553" max="12553" width="10.625" style="56" customWidth="1"/>
    <col min="12554" max="12555" width="12.25" style="56" bestFit="1" customWidth="1"/>
    <col min="12556" max="12556" width="15.375" style="56" customWidth="1"/>
    <col min="12557" max="12800" width="9" style="56"/>
    <col min="12801" max="12801" width="9.5" style="56" customWidth="1"/>
    <col min="12802" max="12802" width="11.125" style="56" customWidth="1"/>
    <col min="12803" max="12803" width="32.25" style="56" customWidth="1"/>
    <col min="12804" max="12804" width="7" style="56" customWidth="1"/>
    <col min="12805" max="12805" width="10.875" style="56" bestFit="1" customWidth="1"/>
    <col min="12806" max="12806" width="10.5" style="56" customWidth="1"/>
    <col min="12807" max="12807" width="6.125" style="56" customWidth="1"/>
    <col min="12808" max="12808" width="7" style="56" customWidth="1"/>
    <col min="12809" max="12809" width="10.625" style="56" customWidth="1"/>
    <col min="12810" max="12811" width="12.25" style="56" bestFit="1" customWidth="1"/>
    <col min="12812" max="12812" width="15.375" style="56" customWidth="1"/>
    <col min="12813" max="13056" width="9" style="56"/>
    <col min="13057" max="13057" width="9.5" style="56" customWidth="1"/>
    <col min="13058" max="13058" width="11.125" style="56" customWidth="1"/>
    <col min="13059" max="13059" width="32.25" style="56" customWidth="1"/>
    <col min="13060" max="13060" width="7" style="56" customWidth="1"/>
    <col min="13061" max="13061" width="10.875" style="56" bestFit="1" customWidth="1"/>
    <col min="13062" max="13062" width="10.5" style="56" customWidth="1"/>
    <col min="13063" max="13063" width="6.125" style="56" customWidth="1"/>
    <col min="13064" max="13064" width="7" style="56" customWidth="1"/>
    <col min="13065" max="13065" width="10.625" style="56" customWidth="1"/>
    <col min="13066" max="13067" width="12.25" style="56" bestFit="1" customWidth="1"/>
    <col min="13068" max="13068" width="15.375" style="56" customWidth="1"/>
    <col min="13069" max="13312" width="9" style="56"/>
    <col min="13313" max="13313" width="9.5" style="56" customWidth="1"/>
    <col min="13314" max="13314" width="11.125" style="56" customWidth="1"/>
    <col min="13315" max="13315" width="32.25" style="56" customWidth="1"/>
    <col min="13316" max="13316" width="7" style="56" customWidth="1"/>
    <col min="13317" max="13317" width="10.875" style="56" bestFit="1" customWidth="1"/>
    <col min="13318" max="13318" width="10.5" style="56" customWidth="1"/>
    <col min="13319" max="13319" width="6.125" style="56" customWidth="1"/>
    <col min="13320" max="13320" width="7" style="56" customWidth="1"/>
    <col min="13321" max="13321" width="10.625" style="56" customWidth="1"/>
    <col min="13322" max="13323" width="12.25" style="56" bestFit="1" customWidth="1"/>
    <col min="13324" max="13324" width="15.375" style="56" customWidth="1"/>
    <col min="13325" max="13568" width="9" style="56"/>
    <col min="13569" max="13569" width="9.5" style="56" customWidth="1"/>
    <col min="13570" max="13570" width="11.125" style="56" customWidth="1"/>
    <col min="13571" max="13571" width="32.25" style="56" customWidth="1"/>
    <col min="13572" max="13572" width="7" style="56" customWidth="1"/>
    <col min="13573" max="13573" width="10.875" style="56" bestFit="1" customWidth="1"/>
    <col min="13574" max="13574" width="10.5" style="56" customWidth="1"/>
    <col min="13575" max="13575" width="6.125" style="56" customWidth="1"/>
    <col min="13576" max="13576" width="7" style="56" customWidth="1"/>
    <col min="13577" max="13577" width="10.625" style="56" customWidth="1"/>
    <col min="13578" max="13579" width="12.25" style="56" bestFit="1" customWidth="1"/>
    <col min="13580" max="13580" width="15.375" style="56" customWidth="1"/>
    <col min="13581" max="13824" width="9" style="56"/>
    <col min="13825" max="13825" width="9.5" style="56" customWidth="1"/>
    <col min="13826" max="13826" width="11.125" style="56" customWidth="1"/>
    <col min="13827" max="13827" width="32.25" style="56" customWidth="1"/>
    <col min="13828" max="13828" width="7" style="56" customWidth="1"/>
    <col min="13829" max="13829" width="10.875" style="56" bestFit="1" customWidth="1"/>
    <col min="13830" max="13830" width="10.5" style="56" customWidth="1"/>
    <col min="13831" max="13831" width="6.125" style="56" customWidth="1"/>
    <col min="13832" max="13832" width="7" style="56" customWidth="1"/>
    <col min="13833" max="13833" width="10.625" style="56" customWidth="1"/>
    <col min="13834" max="13835" width="12.25" style="56" bestFit="1" customWidth="1"/>
    <col min="13836" max="13836" width="15.375" style="56" customWidth="1"/>
    <col min="13837" max="14080" width="9" style="56"/>
    <col min="14081" max="14081" width="9.5" style="56" customWidth="1"/>
    <col min="14082" max="14082" width="11.125" style="56" customWidth="1"/>
    <col min="14083" max="14083" width="32.25" style="56" customWidth="1"/>
    <col min="14084" max="14084" width="7" style="56" customWidth="1"/>
    <col min="14085" max="14085" width="10.875" style="56" bestFit="1" customWidth="1"/>
    <col min="14086" max="14086" width="10.5" style="56" customWidth="1"/>
    <col min="14087" max="14087" width="6.125" style="56" customWidth="1"/>
    <col min="14088" max="14088" width="7" style="56" customWidth="1"/>
    <col min="14089" max="14089" width="10.625" style="56" customWidth="1"/>
    <col min="14090" max="14091" width="12.25" style="56" bestFit="1" customWidth="1"/>
    <col min="14092" max="14092" width="15.375" style="56" customWidth="1"/>
    <col min="14093" max="14336" width="9" style="56"/>
    <col min="14337" max="14337" width="9.5" style="56" customWidth="1"/>
    <col min="14338" max="14338" width="11.125" style="56" customWidth="1"/>
    <col min="14339" max="14339" width="32.25" style="56" customWidth="1"/>
    <col min="14340" max="14340" width="7" style="56" customWidth="1"/>
    <col min="14341" max="14341" width="10.875" style="56" bestFit="1" customWidth="1"/>
    <col min="14342" max="14342" width="10.5" style="56" customWidth="1"/>
    <col min="14343" max="14343" width="6.125" style="56" customWidth="1"/>
    <col min="14344" max="14344" width="7" style="56" customWidth="1"/>
    <col min="14345" max="14345" width="10.625" style="56" customWidth="1"/>
    <col min="14346" max="14347" width="12.25" style="56" bestFit="1" customWidth="1"/>
    <col min="14348" max="14348" width="15.375" style="56" customWidth="1"/>
    <col min="14349" max="14592" width="9" style="56"/>
    <col min="14593" max="14593" width="9.5" style="56" customWidth="1"/>
    <col min="14594" max="14594" width="11.125" style="56" customWidth="1"/>
    <col min="14595" max="14595" width="32.25" style="56" customWidth="1"/>
    <col min="14596" max="14596" width="7" style="56" customWidth="1"/>
    <col min="14597" max="14597" width="10.875" style="56" bestFit="1" customWidth="1"/>
    <col min="14598" max="14598" width="10.5" style="56" customWidth="1"/>
    <col min="14599" max="14599" width="6.125" style="56" customWidth="1"/>
    <col min="14600" max="14600" width="7" style="56" customWidth="1"/>
    <col min="14601" max="14601" width="10.625" style="56" customWidth="1"/>
    <col min="14602" max="14603" width="12.25" style="56" bestFit="1" customWidth="1"/>
    <col min="14604" max="14604" width="15.375" style="56" customWidth="1"/>
    <col min="14605" max="14848" width="9" style="56"/>
    <col min="14849" max="14849" width="9.5" style="56" customWidth="1"/>
    <col min="14850" max="14850" width="11.125" style="56" customWidth="1"/>
    <col min="14851" max="14851" width="32.25" style="56" customWidth="1"/>
    <col min="14852" max="14852" width="7" style="56" customWidth="1"/>
    <col min="14853" max="14853" width="10.875" style="56" bestFit="1" customWidth="1"/>
    <col min="14854" max="14854" width="10.5" style="56" customWidth="1"/>
    <col min="14855" max="14855" width="6.125" style="56" customWidth="1"/>
    <col min="14856" max="14856" width="7" style="56" customWidth="1"/>
    <col min="14857" max="14857" width="10.625" style="56" customWidth="1"/>
    <col min="14858" max="14859" width="12.25" style="56" bestFit="1" customWidth="1"/>
    <col min="14860" max="14860" width="15.375" style="56" customWidth="1"/>
    <col min="14861" max="15104" width="9" style="56"/>
    <col min="15105" max="15105" width="9.5" style="56" customWidth="1"/>
    <col min="15106" max="15106" width="11.125" style="56" customWidth="1"/>
    <col min="15107" max="15107" width="32.25" style="56" customWidth="1"/>
    <col min="15108" max="15108" width="7" style="56" customWidth="1"/>
    <col min="15109" max="15109" width="10.875" style="56" bestFit="1" customWidth="1"/>
    <col min="15110" max="15110" width="10.5" style="56" customWidth="1"/>
    <col min="15111" max="15111" width="6.125" style="56" customWidth="1"/>
    <col min="15112" max="15112" width="7" style="56" customWidth="1"/>
    <col min="15113" max="15113" width="10.625" style="56" customWidth="1"/>
    <col min="15114" max="15115" width="12.25" style="56" bestFit="1" customWidth="1"/>
    <col min="15116" max="15116" width="15.375" style="56" customWidth="1"/>
    <col min="15117" max="15360" width="9" style="56"/>
    <col min="15361" max="15361" width="9.5" style="56" customWidth="1"/>
    <col min="15362" max="15362" width="11.125" style="56" customWidth="1"/>
    <col min="15363" max="15363" width="32.25" style="56" customWidth="1"/>
    <col min="15364" max="15364" width="7" style="56" customWidth="1"/>
    <col min="15365" max="15365" width="10.875" style="56" bestFit="1" customWidth="1"/>
    <col min="15366" max="15366" width="10.5" style="56" customWidth="1"/>
    <col min="15367" max="15367" width="6.125" style="56" customWidth="1"/>
    <col min="15368" max="15368" width="7" style="56" customWidth="1"/>
    <col min="15369" max="15369" width="10.625" style="56" customWidth="1"/>
    <col min="15370" max="15371" width="12.25" style="56" bestFit="1" customWidth="1"/>
    <col min="15372" max="15372" width="15.375" style="56" customWidth="1"/>
    <col min="15373" max="15616" width="9" style="56"/>
    <col min="15617" max="15617" width="9.5" style="56" customWidth="1"/>
    <col min="15618" max="15618" width="11.125" style="56" customWidth="1"/>
    <col min="15619" max="15619" width="32.25" style="56" customWidth="1"/>
    <col min="15620" max="15620" width="7" style="56" customWidth="1"/>
    <col min="15621" max="15621" width="10.875" style="56" bestFit="1" customWidth="1"/>
    <col min="15622" max="15622" width="10.5" style="56" customWidth="1"/>
    <col min="15623" max="15623" width="6.125" style="56" customWidth="1"/>
    <col min="15624" max="15624" width="7" style="56" customWidth="1"/>
    <col min="15625" max="15625" width="10.625" style="56" customWidth="1"/>
    <col min="15626" max="15627" width="12.25" style="56" bestFit="1" customWidth="1"/>
    <col min="15628" max="15628" width="15.375" style="56" customWidth="1"/>
    <col min="15629" max="15872" width="9" style="56"/>
    <col min="15873" max="15873" width="9.5" style="56" customWidth="1"/>
    <col min="15874" max="15874" width="11.125" style="56" customWidth="1"/>
    <col min="15875" max="15875" width="32.25" style="56" customWidth="1"/>
    <col min="15876" max="15876" width="7" style="56" customWidth="1"/>
    <col min="15877" max="15877" width="10.875" style="56" bestFit="1" customWidth="1"/>
    <col min="15878" max="15878" width="10.5" style="56" customWidth="1"/>
    <col min="15879" max="15879" width="6.125" style="56" customWidth="1"/>
    <col min="15880" max="15880" width="7" style="56" customWidth="1"/>
    <col min="15881" max="15881" width="10.625" style="56" customWidth="1"/>
    <col min="15882" max="15883" width="12.25" style="56" bestFit="1" customWidth="1"/>
    <col min="15884" max="15884" width="15.375" style="56" customWidth="1"/>
    <col min="15885" max="16128" width="9" style="56"/>
    <col min="16129" max="16129" width="9.5" style="56" customWidth="1"/>
    <col min="16130" max="16130" width="11.125" style="56" customWidth="1"/>
    <col min="16131" max="16131" width="32.25" style="56" customWidth="1"/>
    <col min="16132" max="16132" width="7" style="56" customWidth="1"/>
    <col min="16133" max="16133" width="10.875" style="56" bestFit="1" customWidth="1"/>
    <col min="16134" max="16134" width="10.5" style="56" customWidth="1"/>
    <col min="16135" max="16135" width="6.125" style="56" customWidth="1"/>
    <col min="16136" max="16136" width="7" style="56" customWidth="1"/>
    <col min="16137" max="16137" width="10.625" style="56" customWidth="1"/>
    <col min="16138" max="16139" width="12.25" style="56" bestFit="1" customWidth="1"/>
    <col min="16140" max="16140" width="15.375" style="56" customWidth="1"/>
    <col min="16141" max="16384" width="9" style="56"/>
  </cols>
  <sheetData>
    <row r="1" spans="1:12" ht="2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1" x14ac:dyDescent="0.3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16" t="s">
        <v>2</v>
      </c>
      <c r="L2" s="116"/>
    </row>
    <row r="3" spans="1:12" ht="21" x14ac:dyDescent="0.35">
      <c r="A3" s="1"/>
      <c r="B3" s="1"/>
      <c r="C3" s="1"/>
      <c r="D3" s="1"/>
      <c r="E3" s="1"/>
      <c r="F3" s="1"/>
      <c r="G3" s="1"/>
      <c r="H3" s="1"/>
      <c r="I3" s="1"/>
      <c r="J3" s="1" t="s">
        <v>3</v>
      </c>
      <c r="K3" s="117" t="s">
        <v>42</v>
      </c>
      <c r="L3" s="117"/>
    </row>
    <row r="4" spans="1:12" ht="21" x14ac:dyDescent="0.35">
      <c r="A4" s="2" t="s">
        <v>4</v>
      </c>
      <c r="B4" s="114" t="s">
        <v>63</v>
      </c>
      <c r="C4" s="114"/>
      <c r="D4" s="68" t="s">
        <v>6</v>
      </c>
      <c r="E4" s="113">
        <v>1</v>
      </c>
      <c r="F4" s="113"/>
      <c r="G4" s="4" t="s">
        <v>8</v>
      </c>
      <c r="H4" s="5"/>
      <c r="I4" s="113" t="s">
        <v>95</v>
      </c>
      <c r="J4" s="113"/>
      <c r="K4" s="68" t="s">
        <v>10</v>
      </c>
      <c r="L4" s="48" t="s">
        <v>100</v>
      </c>
    </row>
    <row r="5" spans="1:12" ht="21" x14ac:dyDescent="0.35">
      <c r="A5" s="4" t="s">
        <v>12</v>
      </c>
      <c r="B5" s="4"/>
      <c r="C5" s="6" t="s">
        <v>97</v>
      </c>
      <c r="D5" s="112"/>
      <c r="E5" s="112"/>
      <c r="F5" s="112"/>
      <c r="G5" s="2" t="s">
        <v>13</v>
      </c>
      <c r="H5" s="2"/>
      <c r="I5" s="2"/>
      <c r="J5" s="114" t="s">
        <v>98</v>
      </c>
      <c r="K5" s="114"/>
      <c r="L5" s="114"/>
    </row>
    <row r="6" spans="1:12" ht="21" x14ac:dyDescent="0.35">
      <c r="A6" s="7" t="s">
        <v>14</v>
      </c>
      <c r="B6" s="114" t="s">
        <v>96</v>
      </c>
      <c r="C6" s="114"/>
      <c r="D6" s="114"/>
      <c r="E6" s="114"/>
      <c r="F6" s="114"/>
      <c r="G6" s="114"/>
      <c r="H6" s="114"/>
      <c r="I6" s="114"/>
      <c r="J6" s="7"/>
      <c r="K6" s="7" t="s">
        <v>15</v>
      </c>
      <c r="L6" s="49">
        <v>43328189</v>
      </c>
    </row>
    <row r="7" spans="1:12" s="1" customFormat="1" ht="21" x14ac:dyDescent="0.35">
      <c r="A7" s="9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21" x14ac:dyDescent="0.35">
      <c r="A8" s="9" t="s">
        <v>18</v>
      </c>
      <c r="B8" s="7"/>
      <c r="C8" s="7"/>
      <c r="D8" s="7"/>
      <c r="E8" s="7"/>
      <c r="F8" s="7"/>
      <c r="G8" s="7"/>
      <c r="H8" s="7" t="s">
        <v>19</v>
      </c>
      <c r="I8" s="7"/>
      <c r="J8" s="7"/>
      <c r="K8" s="10"/>
      <c r="L8" s="7"/>
    </row>
    <row r="9" spans="1:12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" x14ac:dyDescent="0.35">
      <c r="A10" s="13"/>
      <c r="B10" s="13"/>
      <c r="C10" s="14"/>
      <c r="D10" s="13" t="s">
        <v>20</v>
      </c>
      <c r="E10" s="14" t="s">
        <v>21</v>
      </c>
      <c r="F10" s="13"/>
      <c r="G10" s="14" t="s">
        <v>22</v>
      </c>
      <c r="H10" s="13" t="s">
        <v>23</v>
      </c>
      <c r="I10" s="14" t="s">
        <v>24</v>
      </c>
      <c r="J10" s="13" t="s">
        <v>24</v>
      </c>
      <c r="K10" s="14"/>
      <c r="L10" s="13"/>
    </row>
    <row r="11" spans="1:12" ht="21" x14ac:dyDescent="0.35">
      <c r="A11" s="16" t="s">
        <v>25</v>
      </c>
      <c r="B11" s="16" t="s">
        <v>26</v>
      </c>
      <c r="C11" s="17" t="s">
        <v>27</v>
      </c>
      <c r="D11" s="16" t="s">
        <v>28</v>
      </c>
      <c r="E11" s="18" t="s">
        <v>29</v>
      </c>
      <c r="F11" s="16" t="s">
        <v>30</v>
      </c>
      <c r="G11" s="17" t="s">
        <v>31</v>
      </c>
      <c r="H11" s="16" t="s">
        <v>32</v>
      </c>
      <c r="I11" s="17" t="s">
        <v>33</v>
      </c>
      <c r="J11" s="16" t="s">
        <v>34</v>
      </c>
      <c r="K11" s="17" t="s">
        <v>35</v>
      </c>
      <c r="L11" s="16" t="s">
        <v>36</v>
      </c>
    </row>
    <row r="12" spans="1:12" ht="21" x14ac:dyDescent="0.35">
      <c r="A12" s="50"/>
      <c r="B12" s="16"/>
      <c r="C12" s="17"/>
      <c r="D12" s="16"/>
      <c r="E12" s="18" t="s">
        <v>37</v>
      </c>
      <c r="F12" s="16"/>
      <c r="G12" s="17"/>
      <c r="H12" s="16" t="s">
        <v>38</v>
      </c>
      <c r="I12" s="17"/>
      <c r="J12" s="16"/>
      <c r="K12" s="17"/>
      <c r="L12" s="16"/>
    </row>
    <row r="13" spans="1:12" ht="21" x14ac:dyDescent="0.35">
      <c r="A13" s="51">
        <v>40791</v>
      </c>
      <c r="B13" s="52" t="s">
        <v>99</v>
      </c>
      <c r="C13" s="21" t="s">
        <v>95</v>
      </c>
      <c r="D13" s="13">
        <v>1</v>
      </c>
      <c r="E13" s="22">
        <v>96000</v>
      </c>
      <c r="F13" s="23">
        <v>96000</v>
      </c>
      <c r="G13" s="14">
        <v>8</v>
      </c>
      <c r="H13" s="45">
        <v>0.125</v>
      </c>
      <c r="I13" s="22">
        <f>+F13*H13</f>
        <v>12000</v>
      </c>
      <c r="J13" s="20"/>
      <c r="K13" s="22">
        <f>+F13</f>
        <v>96000</v>
      </c>
      <c r="L13" s="20"/>
    </row>
    <row r="14" spans="1:12" ht="21" x14ac:dyDescent="0.35">
      <c r="A14" s="51"/>
      <c r="B14" s="28"/>
      <c r="C14" s="29"/>
      <c r="D14" s="16" t="s">
        <v>65</v>
      </c>
      <c r="E14" s="29"/>
      <c r="F14" s="28"/>
      <c r="G14" s="17"/>
      <c r="H14" s="16"/>
      <c r="I14" s="29"/>
      <c r="J14" s="28"/>
      <c r="K14" s="30"/>
      <c r="L14" s="28"/>
    </row>
    <row r="15" spans="1:12" ht="21" x14ac:dyDescent="0.35">
      <c r="A15" s="51"/>
      <c r="B15" s="28"/>
      <c r="C15" s="29"/>
      <c r="D15" s="28"/>
      <c r="E15" s="29"/>
      <c r="F15" s="28"/>
      <c r="G15" s="17"/>
      <c r="H15" s="16"/>
      <c r="I15" s="29"/>
      <c r="J15" s="28"/>
      <c r="K15" s="30"/>
      <c r="L15" s="28"/>
    </row>
    <row r="16" spans="1:12" ht="21" x14ac:dyDescent="0.35">
      <c r="A16" s="51">
        <v>40791</v>
      </c>
      <c r="B16" s="28"/>
      <c r="C16" s="29" t="s">
        <v>101</v>
      </c>
      <c r="D16" s="28"/>
      <c r="E16" s="29"/>
      <c r="F16" s="28"/>
      <c r="G16" s="17"/>
      <c r="H16" s="16"/>
      <c r="I16" s="30">
        <f>(F13*H13)/12*3</f>
        <v>3000</v>
      </c>
      <c r="J16" s="31">
        <f>+I16</f>
        <v>3000</v>
      </c>
      <c r="K16" s="30">
        <f>+K13-I16</f>
        <v>93000</v>
      </c>
      <c r="L16" s="28"/>
    </row>
    <row r="17" spans="1:12" ht="21" x14ac:dyDescent="0.35">
      <c r="A17" s="51">
        <v>41182</v>
      </c>
      <c r="B17" s="28"/>
      <c r="C17" s="29" t="s">
        <v>41</v>
      </c>
      <c r="D17" s="28"/>
      <c r="E17" s="29"/>
      <c r="F17" s="28"/>
      <c r="G17" s="17"/>
      <c r="H17" s="16"/>
      <c r="I17" s="30">
        <f>+$I$13</f>
        <v>12000</v>
      </c>
      <c r="J17" s="31">
        <f t="shared" ref="J17:J24" si="0">+J16+I17</f>
        <v>15000</v>
      </c>
      <c r="K17" s="30">
        <f>+K16-I17</f>
        <v>81000</v>
      </c>
      <c r="L17" s="28"/>
    </row>
    <row r="18" spans="1:12" ht="21" x14ac:dyDescent="0.35">
      <c r="A18" s="51">
        <v>41547</v>
      </c>
      <c r="B18" s="28"/>
      <c r="C18" s="29" t="s">
        <v>41</v>
      </c>
      <c r="D18" s="28"/>
      <c r="E18" s="29"/>
      <c r="F18" s="28"/>
      <c r="G18" s="17"/>
      <c r="H18" s="16"/>
      <c r="I18" s="30">
        <f t="shared" ref="I18:I23" si="1">+$I$13</f>
        <v>12000</v>
      </c>
      <c r="J18" s="31">
        <f t="shared" si="0"/>
        <v>27000</v>
      </c>
      <c r="K18" s="30">
        <f>+K17-I18</f>
        <v>69000</v>
      </c>
      <c r="L18" s="28"/>
    </row>
    <row r="19" spans="1:12" ht="21" x14ac:dyDescent="0.35">
      <c r="A19" s="51">
        <v>41912</v>
      </c>
      <c r="B19" s="28"/>
      <c r="C19" s="29" t="s">
        <v>41</v>
      </c>
      <c r="D19" s="28"/>
      <c r="E19" s="29"/>
      <c r="F19" s="28"/>
      <c r="G19" s="17"/>
      <c r="H19" s="16"/>
      <c r="I19" s="30">
        <f t="shared" si="1"/>
        <v>12000</v>
      </c>
      <c r="J19" s="31">
        <f t="shared" si="0"/>
        <v>39000</v>
      </c>
      <c r="K19" s="30">
        <f t="shared" ref="K19:K23" si="2">+K18-I19</f>
        <v>57000</v>
      </c>
      <c r="L19" s="28"/>
    </row>
    <row r="20" spans="1:12" ht="21" x14ac:dyDescent="0.35">
      <c r="A20" s="51">
        <v>42277</v>
      </c>
      <c r="B20" s="28"/>
      <c r="C20" s="29" t="s">
        <v>41</v>
      </c>
      <c r="D20" s="28"/>
      <c r="E20" s="29"/>
      <c r="F20" s="28"/>
      <c r="G20" s="29"/>
      <c r="H20" s="28"/>
      <c r="I20" s="30">
        <f t="shared" si="1"/>
        <v>12000</v>
      </c>
      <c r="J20" s="31">
        <f t="shared" si="0"/>
        <v>51000</v>
      </c>
      <c r="K20" s="30">
        <f t="shared" si="2"/>
        <v>45000</v>
      </c>
      <c r="L20" s="28"/>
    </row>
    <row r="21" spans="1:12" ht="21" x14ac:dyDescent="0.35">
      <c r="A21" s="51">
        <v>42643</v>
      </c>
      <c r="B21" s="28"/>
      <c r="C21" s="29" t="s">
        <v>41</v>
      </c>
      <c r="D21" s="28"/>
      <c r="E21" s="29"/>
      <c r="F21" s="28"/>
      <c r="G21" s="29"/>
      <c r="H21" s="28"/>
      <c r="I21" s="30">
        <f t="shared" si="1"/>
        <v>12000</v>
      </c>
      <c r="J21" s="31">
        <f t="shared" si="0"/>
        <v>63000</v>
      </c>
      <c r="K21" s="30">
        <f t="shared" si="2"/>
        <v>33000</v>
      </c>
      <c r="L21" s="28"/>
    </row>
    <row r="22" spans="1:12" ht="21" x14ac:dyDescent="0.35">
      <c r="A22" s="51">
        <v>43008</v>
      </c>
      <c r="B22" s="28"/>
      <c r="C22" s="29" t="s">
        <v>41</v>
      </c>
      <c r="D22" s="28"/>
      <c r="E22" s="29"/>
      <c r="F22" s="28"/>
      <c r="G22" s="29"/>
      <c r="H22" s="28"/>
      <c r="I22" s="30">
        <f t="shared" si="1"/>
        <v>12000</v>
      </c>
      <c r="J22" s="31">
        <f t="shared" si="0"/>
        <v>75000</v>
      </c>
      <c r="K22" s="30">
        <f t="shared" si="2"/>
        <v>21000</v>
      </c>
      <c r="L22" s="28"/>
    </row>
    <row r="23" spans="1:12" ht="21" x14ac:dyDescent="0.35">
      <c r="A23" s="51">
        <v>43373</v>
      </c>
      <c r="B23" s="28"/>
      <c r="C23" s="29" t="s">
        <v>41</v>
      </c>
      <c r="D23" s="28"/>
      <c r="E23" s="29"/>
      <c r="F23" s="28"/>
      <c r="G23" s="29"/>
      <c r="H23" s="28"/>
      <c r="I23" s="30">
        <f t="shared" si="1"/>
        <v>12000</v>
      </c>
      <c r="J23" s="31">
        <f t="shared" si="0"/>
        <v>87000</v>
      </c>
      <c r="K23" s="30">
        <f t="shared" si="2"/>
        <v>9000</v>
      </c>
      <c r="L23" s="28"/>
    </row>
    <row r="24" spans="1:12" ht="21" x14ac:dyDescent="0.35">
      <c r="A24" s="51">
        <v>43738</v>
      </c>
      <c r="B24" s="28"/>
      <c r="C24" s="29" t="s">
        <v>67</v>
      </c>
      <c r="D24" s="28"/>
      <c r="E24" s="29"/>
      <c r="F24" s="28"/>
      <c r="G24" s="29"/>
      <c r="H24" s="28"/>
      <c r="I24" s="30">
        <v>4686</v>
      </c>
      <c r="J24" s="31">
        <f t="shared" si="0"/>
        <v>91686</v>
      </c>
      <c r="K24" s="30">
        <v>1</v>
      </c>
      <c r="L24" s="28"/>
    </row>
    <row r="25" spans="1:12" ht="21" x14ac:dyDescent="0.35">
      <c r="A25" s="53"/>
      <c r="B25" s="28"/>
      <c r="C25" s="29"/>
      <c r="D25" s="28"/>
      <c r="E25" s="29"/>
      <c r="F25" s="28"/>
      <c r="G25" s="29"/>
      <c r="H25" s="28"/>
      <c r="I25" s="30"/>
      <c r="J25" s="31"/>
      <c r="K25" s="30"/>
      <c r="L25" s="28"/>
    </row>
    <row r="26" spans="1:12" ht="21" x14ac:dyDescent="0.35">
      <c r="A26" s="54"/>
      <c r="B26" s="36"/>
      <c r="C26" s="55"/>
      <c r="D26" s="36"/>
      <c r="E26" s="55"/>
      <c r="F26" s="36"/>
      <c r="G26" s="55"/>
      <c r="H26" s="36"/>
      <c r="I26" s="55"/>
      <c r="J26" s="36"/>
      <c r="K26" s="55"/>
      <c r="L26" s="36"/>
    </row>
    <row r="30" spans="1:12" ht="21" x14ac:dyDescent="0.35">
      <c r="A30" s="115" t="s"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 t="s">
        <v>1</v>
      </c>
      <c r="K31" s="116" t="s">
        <v>2</v>
      </c>
      <c r="L31" s="116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 t="s">
        <v>3</v>
      </c>
      <c r="K32" s="117" t="s">
        <v>42</v>
      </c>
      <c r="L32" s="117"/>
    </row>
    <row r="33" spans="1:12" ht="21" x14ac:dyDescent="0.35">
      <c r="A33" s="2" t="s">
        <v>4</v>
      </c>
      <c r="B33" s="114" t="s">
        <v>63</v>
      </c>
      <c r="C33" s="114"/>
      <c r="D33" s="68" t="s">
        <v>6</v>
      </c>
      <c r="E33" s="113">
        <v>1</v>
      </c>
      <c r="F33" s="113"/>
      <c r="G33" s="4" t="s">
        <v>8</v>
      </c>
      <c r="H33" s="5"/>
      <c r="I33" s="113" t="s">
        <v>95</v>
      </c>
      <c r="J33" s="113"/>
      <c r="K33" s="68" t="s">
        <v>10</v>
      </c>
      <c r="L33" s="48" t="s">
        <v>107</v>
      </c>
    </row>
    <row r="34" spans="1:12" ht="21" x14ac:dyDescent="0.35">
      <c r="A34" s="4" t="s">
        <v>12</v>
      </c>
      <c r="B34" s="4"/>
      <c r="C34" s="6" t="s">
        <v>102</v>
      </c>
      <c r="D34" s="112"/>
      <c r="E34" s="112"/>
      <c r="F34" s="112"/>
      <c r="G34" s="2" t="s">
        <v>13</v>
      </c>
      <c r="H34" s="2"/>
      <c r="I34" s="2"/>
      <c r="J34" s="114" t="s">
        <v>104</v>
      </c>
      <c r="K34" s="114"/>
      <c r="L34" s="114"/>
    </row>
    <row r="35" spans="1:12" ht="21" x14ac:dyDescent="0.35">
      <c r="A35" s="7" t="s">
        <v>14</v>
      </c>
      <c r="B35" s="114" t="s">
        <v>105</v>
      </c>
      <c r="C35" s="114"/>
      <c r="D35" s="114"/>
      <c r="E35" s="114"/>
      <c r="F35" s="114"/>
      <c r="G35" s="114"/>
      <c r="H35" s="114"/>
      <c r="I35" s="114"/>
      <c r="J35" s="7"/>
      <c r="K35" s="7" t="s">
        <v>15</v>
      </c>
      <c r="L35" s="49"/>
    </row>
    <row r="36" spans="1:12" s="1" customFormat="1" ht="21" x14ac:dyDescent="0.35">
      <c r="A36" s="9" t="s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" customFormat="1" ht="21" x14ac:dyDescent="0.35">
      <c r="A37" s="9" t="s">
        <v>18</v>
      </c>
      <c r="B37" s="7"/>
      <c r="C37" s="7"/>
      <c r="D37" s="7"/>
      <c r="E37" s="7"/>
      <c r="F37" s="7"/>
      <c r="G37" s="7"/>
      <c r="H37" s="7" t="s">
        <v>19</v>
      </c>
      <c r="I37" s="7"/>
      <c r="J37" s="7"/>
      <c r="K37" s="10"/>
      <c r="L37" s="7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3"/>
      <c r="B39" s="13"/>
      <c r="C39" s="14"/>
      <c r="D39" s="13" t="s">
        <v>20</v>
      </c>
      <c r="E39" s="14" t="s">
        <v>21</v>
      </c>
      <c r="F39" s="13"/>
      <c r="G39" s="14" t="s">
        <v>22</v>
      </c>
      <c r="H39" s="13" t="s">
        <v>23</v>
      </c>
      <c r="I39" s="14" t="s">
        <v>24</v>
      </c>
      <c r="J39" s="13" t="s">
        <v>24</v>
      </c>
      <c r="K39" s="14"/>
      <c r="L39" s="13"/>
    </row>
    <row r="40" spans="1:12" ht="21" x14ac:dyDescent="0.35">
      <c r="A40" s="16" t="s">
        <v>25</v>
      </c>
      <c r="B40" s="16" t="s">
        <v>26</v>
      </c>
      <c r="C40" s="17" t="s">
        <v>27</v>
      </c>
      <c r="D40" s="16" t="s">
        <v>28</v>
      </c>
      <c r="E40" s="18" t="s">
        <v>29</v>
      </c>
      <c r="F40" s="16" t="s">
        <v>30</v>
      </c>
      <c r="G40" s="17" t="s">
        <v>31</v>
      </c>
      <c r="H40" s="16" t="s">
        <v>32</v>
      </c>
      <c r="I40" s="17" t="s">
        <v>33</v>
      </c>
      <c r="J40" s="16" t="s">
        <v>34</v>
      </c>
      <c r="K40" s="17" t="s">
        <v>35</v>
      </c>
      <c r="L40" s="16" t="s">
        <v>36</v>
      </c>
    </row>
    <row r="41" spans="1:12" ht="21" x14ac:dyDescent="0.35">
      <c r="A41" s="50"/>
      <c r="B41" s="16"/>
      <c r="C41" s="17"/>
      <c r="D41" s="16"/>
      <c r="E41" s="18" t="s">
        <v>37</v>
      </c>
      <c r="F41" s="16"/>
      <c r="G41" s="17"/>
      <c r="H41" s="16" t="s">
        <v>38</v>
      </c>
      <c r="I41" s="17"/>
      <c r="J41" s="16"/>
      <c r="K41" s="17"/>
      <c r="L41" s="16"/>
    </row>
    <row r="42" spans="1:12" ht="21" x14ac:dyDescent="0.35">
      <c r="A42" s="51">
        <v>42719</v>
      </c>
      <c r="B42" s="52" t="s">
        <v>103</v>
      </c>
      <c r="C42" s="21" t="s">
        <v>95</v>
      </c>
      <c r="D42" s="13">
        <v>1</v>
      </c>
      <c r="E42" s="22">
        <v>100000</v>
      </c>
      <c r="F42" s="70">
        <v>100000</v>
      </c>
      <c r="G42" s="14">
        <v>8</v>
      </c>
      <c r="H42" s="45">
        <v>0.125</v>
      </c>
      <c r="I42" s="22">
        <f>+F42*H42</f>
        <v>12500</v>
      </c>
      <c r="J42" s="20"/>
      <c r="K42" s="22">
        <f>+F42</f>
        <v>100000</v>
      </c>
      <c r="L42" s="20"/>
    </row>
    <row r="43" spans="1:12" ht="21" x14ac:dyDescent="0.35">
      <c r="A43" s="51"/>
      <c r="B43" s="28"/>
      <c r="C43" s="29"/>
      <c r="D43" s="16" t="s">
        <v>65</v>
      </c>
      <c r="E43" s="29"/>
      <c r="F43" s="28"/>
      <c r="G43" s="17"/>
      <c r="H43" s="16"/>
      <c r="I43" s="29"/>
      <c r="J43" s="28"/>
      <c r="K43" s="30"/>
      <c r="L43" s="28"/>
    </row>
    <row r="44" spans="1:12" ht="21" x14ac:dyDescent="0.35">
      <c r="A44" s="51"/>
      <c r="B44" s="28"/>
      <c r="C44" s="29"/>
      <c r="D44" s="28"/>
      <c r="E44" s="29"/>
      <c r="F44" s="28"/>
      <c r="G44" s="17"/>
      <c r="H44" s="16"/>
      <c r="I44" s="29"/>
      <c r="J44" s="28"/>
      <c r="K44" s="30"/>
      <c r="L44" s="28"/>
    </row>
    <row r="45" spans="1:12" ht="21" x14ac:dyDescent="0.35">
      <c r="A45" s="51">
        <v>42719</v>
      </c>
      <c r="B45" s="28"/>
      <c r="C45" s="29" t="s">
        <v>106</v>
      </c>
      <c r="D45" s="28"/>
      <c r="E45" s="29"/>
      <c r="F45" s="28"/>
      <c r="G45" s="17"/>
      <c r="H45" s="16"/>
      <c r="I45" s="30">
        <f>(F42*H42)/12*10</f>
        <v>10416.666666666668</v>
      </c>
      <c r="J45" s="31">
        <f>+I45</f>
        <v>10416.666666666668</v>
      </c>
      <c r="K45" s="30">
        <f>+K42-I45</f>
        <v>89583.333333333328</v>
      </c>
      <c r="L45" s="28"/>
    </row>
    <row r="46" spans="1:12" ht="21" x14ac:dyDescent="0.35">
      <c r="A46" s="51">
        <v>43008</v>
      </c>
      <c r="B46" s="28"/>
      <c r="C46" s="29" t="s">
        <v>41</v>
      </c>
      <c r="D46" s="28"/>
      <c r="E46" s="29"/>
      <c r="F46" s="28"/>
      <c r="G46" s="17"/>
      <c r="H46" s="16"/>
      <c r="I46" s="30">
        <f>+$I$13</f>
        <v>12000</v>
      </c>
      <c r="J46" s="31">
        <f t="shared" ref="J46:J53" si="3">+J45+I46</f>
        <v>22416.666666666668</v>
      </c>
      <c r="K46" s="30">
        <f>+K45-I46</f>
        <v>77583.333333333328</v>
      </c>
      <c r="L46" s="28"/>
    </row>
    <row r="47" spans="1:12" ht="21" x14ac:dyDescent="0.35">
      <c r="A47" s="51">
        <v>43373</v>
      </c>
      <c r="B47" s="28"/>
      <c r="C47" s="29" t="s">
        <v>41</v>
      </c>
      <c r="D47" s="28"/>
      <c r="E47" s="29"/>
      <c r="F47" s="28"/>
      <c r="G47" s="17"/>
      <c r="H47" s="16"/>
      <c r="I47" s="30">
        <f t="shared" ref="I47:I52" si="4">+$I$13</f>
        <v>12000</v>
      </c>
      <c r="J47" s="31">
        <f t="shared" si="3"/>
        <v>34416.666666666672</v>
      </c>
      <c r="K47" s="30">
        <f>+K46-I47</f>
        <v>65583.333333333328</v>
      </c>
      <c r="L47" s="28"/>
    </row>
    <row r="48" spans="1:12" ht="21" x14ac:dyDescent="0.35">
      <c r="A48" s="51">
        <v>43738</v>
      </c>
      <c r="B48" s="28"/>
      <c r="C48" s="29" t="s">
        <v>41</v>
      </c>
      <c r="D48" s="28"/>
      <c r="E48" s="29"/>
      <c r="F48" s="28"/>
      <c r="G48" s="17"/>
      <c r="H48" s="16"/>
      <c r="I48" s="30">
        <f t="shared" si="4"/>
        <v>12000</v>
      </c>
      <c r="J48" s="31">
        <f t="shared" si="3"/>
        <v>46416.666666666672</v>
      </c>
      <c r="K48" s="30">
        <f t="shared" ref="K48:K52" si="5">+K47-I48</f>
        <v>53583.333333333328</v>
      </c>
      <c r="L48" s="28"/>
    </row>
    <row r="49" spans="1:12" ht="21" x14ac:dyDescent="0.35">
      <c r="A49" s="51">
        <v>44104</v>
      </c>
      <c r="B49" s="28"/>
      <c r="C49" s="29" t="s">
        <v>41</v>
      </c>
      <c r="D49" s="28"/>
      <c r="E49" s="29"/>
      <c r="F49" s="28"/>
      <c r="G49" s="29"/>
      <c r="H49" s="28"/>
      <c r="I49" s="30">
        <f t="shared" si="4"/>
        <v>12000</v>
      </c>
      <c r="J49" s="31">
        <f t="shared" si="3"/>
        <v>58416.666666666672</v>
      </c>
      <c r="K49" s="30">
        <f t="shared" si="5"/>
        <v>41583.333333333328</v>
      </c>
      <c r="L49" s="28"/>
    </row>
    <row r="50" spans="1:12" ht="21" x14ac:dyDescent="0.35">
      <c r="A50" s="51">
        <v>44469</v>
      </c>
      <c r="B50" s="28"/>
      <c r="C50" s="29" t="s">
        <v>41</v>
      </c>
      <c r="D50" s="28"/>
      <c r="E50" s="29"/>
      <c r="F50" s="28"/>
      <c r="G50" s="29"/>
      <c r="H50" s="28"/>
      <c r="I50" s="30">
        <f t="shared" si="4"/>
        <v>12000</v>
      </c>
      <c r="J50" s="31">
        <f t="shared" si="3"/>
        <v>70416.666666666672</v>
      </c>
      <c r="K50" s="30">
        <f t="shared" si="5"/>
        <v>29583.333333333328</v>
      </c>
      <c r="L50" s="28"/>
    </row>
    <row r="51" spans="1:12" ht="21" x14ac:dyDescent="0.35">
      <c r="A51" s="51">
        <v>44834</v>
      </c>
      <c r="B51" s="28"/>
      <c r="C51" s="29" t="s">
        <v>41</v>
      </c>
      <c r="D51" s="28"/>
      <c r="E51" s="29"/>
      <c r="F51" s="28"/>
      <c r="G51" s="29"/>
      <c r="H51" s="28"/>
      <c r="I51" s="30">
        <f t="shared" si="4"/>
        <v>12000</v>
      </c>
      <c r="J51" s="31">
        <f t="shared" si="3"/>
        <v>82416.666666666672</v>
      </c>
      <c r="K51" s="30">
        <f t="shared" si="5"/>
        <v>17583.333333333328</v>
      </c>
      <c r="L51" s="28"/>
    </row>
    <row r="52" spans="1:12" ht="21" x14ac:dyDescent="0.35">
      <c r="A52" s="51">
        <v>45199</v>
      </c>
      <c r="B52" s="28"/>
      <c r="C52" s="29" t="s">
        <v>41</v>
      </c>
      <c r="D52" s="28"/>
      <c r="E52" s="29"/>
      <c r="F52" s="28"/>
      <c r="G52" s="29"/>
      <c r="H52" s="28"/>
      <c r="I52" s="30">
        <f t="shared" si="4"/>
        <v>12000</v>
      </c>
      <c r="J52" s="31">
        <f t="shared" si="3"/>
        <v>94416.666666666672</v>
      </c>
      <c r="K52" s="30">
        <f t="shared" si="5"/>
        <v>5583.3333333333285</v>
      </c>
      <c r="L52" s="28"/>
    </row>
    <row r="53" spans="1:12" ht="21" x14ac:dyDescent="0.35">
      <c r="A53" s="51">
        <v>45565</v>
      </c>
      <c r="B53" s="28"/>
      <c r="C53" s="29" t="s">
        <v>67</v>
      </c>
      <c r="D53" s="28"/>
      <c r="E53" s="29"/>
      <c r="F53" s="28"/>
      <c r="G53" s="29"/>
      <c r="H53" s="28"/>
      <c r="I53" s="30">
        <v>4686</v>
      </c>
      <c r="J53" s="31">
        <f t="shared" si="3"/>
        <v>99102.666666666672</v>
      </c>
      <c r="K53" s="30">
        <v>1</v>
      </c>
      <c r="L53" s="28"/>
    </row>
    <row r="54" spans="1:12" ht="21" x14ac:dyDescent="0.35">
      <c r="A54" s="53"/>
      <c r="B54" s="28"/>
      <c r="C54" s="29"/>
      <c r="D54" s="28"/>
      <c r="E54" s="29"/>
      <c r="F54" s="28"/>
      <c r="G54" s="29"/>
      <c r="H54" s="28"/>
      <c r="I54" s="30"/>
      <c r="J54" s="31"/>
      <c r="K54" s="30"/>
      <c r="L54" s="28"/>
    </row>
    <row r="55" spans="1:12" ht="21" x14ac:dyDescent="0.35">
      <c r="A55" s="54"/>
      <c r="B55" s="36"/>
      <c r="C55" s="55"/>
      <c r="D55" s="36"/>
      <c r="E55" s="55"/>
      <c r="F55" s="36"/>
      <c r="G55" s="55"/>
      <c r="H55" s="36"/>
      <c r="I55" s="55"/>
      <c r="J55" s="36"/>
      <c r="K55" s="55"/>
      <c r="L55" s="36"/>
    </row>
    <row r="58" spans="1:12" ht="21" x14ac:dyDescent="0.35">
      <c r="A58" s="115" t="s">
        <v>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 t="s">
        <v>1</v>
      </c>
      <c r="K59" s="116" t="s">
        <v>2</v>
      </c>
      <c r="L59" s="116"/>
    </row>
    <row r="60" spans="1:12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 t="s">
        <v>3</v>
      </c>
      <c r="K60" s="117" t="s">
        <v>42</v>
      </c>
      <c r="L60" s="117"/>
    </row>
    <row r="61" spans="1:12" ht="21" x14ac:dyDescent="0.35">
      <c r="A61" s="2" t="s">
        <v>4</v>
      </c>
      <c r="B61" s="114" t="s">
        <v>63</v>
      </c>
      <c r="C61" s="114"/>
      <c r="D61" s="68" t="s">
        <v>6</v>
      </c>
      <c r="E61" s="113">
        <v>1</v>
      </c>
      <c r="F61" s="113"/>
      <c r="G61" s="4" t="s">
        <v>8</v>
      </c>
      <c r="H61" s="5"/>
      <c r="I61" s="113" t="s">
        <v>118</v>
      </c>
      <c r="J61" s="113"/>
      <c r="K61" s="68" t="s">
        <v>10</v>
      </c>
      <c r="L61" s="48" t="s">
        <v>119</v>
      </c>
    </row>
    <row r="62" spans="1:12" ht="21" x14ac:dyDescent="0.35">
      <c r="A62" s="4" t="s">
        <v>12</v>
      </c>
      <c r="B62" s="4"/>
      <c r="C62" s="6" t="s">
        <v>120</v>
      </c>
      <c r="D62" s="112"/>
      <c r="E62" s="112"/>
      <c r="F62" s="112"/>
      <c r="G62" s="2" t="s">
        <v>13</v>
      </c>
      <c r="H62" s="2"/>
      <c r="I62" s="2"/>
      <c r="J62" s="114" t="s">
        <v>121</v>
      </c>
      <c r="K62" s="114"/>
      <c r="L62" s="114"/>
    </row>
    <row r="63" spans="1:12" ht="21" x14ac:dyDescent="0.35">
      <c r="A63" s="7" t="s">
        <v>14</v>
      </c>
      <c r="B63" s="114" t="s">
        <v>123</v>
      </c>
      <c r="C63" s="114"/>
      <c r="D63" s="114"/>
      <c r="E63" s="114"/>
      <c r="F63" s="114"/>
      <c r="G63" s="114"/>
      <c r="H63" s="114"/>
      <c r="I63" s="114"/>
      <c r="J63" s="7"/>
      <c r="K63" s="7" t="s">
        <v>15</v>
      </c>
      <c r="L63" s="49" t="s">
        <v>122</v>
      </c>
    </row>
    <row r="64" spans="1:12" s="1" customFormat="1" ht="21" x14ac:dyDescent="0.35">
      <c r="A64" s="9" t="s">
        <v>17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1" customFormat="1" ht="21" x14ac:dyDescent="0.35">
      <c r="A65" s="9" t="s">
        <v>18</v>
      </c>
      <c r="B65" s="7"/>
      <c r="C65" s="7"/>
      <c r="D65" s="7"/>
      <c r="E65" s="7"/>
      <c r="F65" s="7"/>
      <c r="G65" s="7"/>
      <c r="H65" s="7" t="s">
        <v>19</v>
      </c>
      <c r="I65" s="7"/>
      <c r="J65" s="7"/>
      <c r="K65" s="10"/>
      <c r="L65" s="7"/>
    </row>
    <row r="66" spans="1:12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" x14ac:dyDescent="0.35">
      <c r="A67" s="13"/>
      <c r="B67" s="13"/>
      <c r="C67" s="14"/>
      <c r="D67" s="13" t="s">
        <v>20</v>
      </c>
      <c r="E67" s="14" t="s">
        <v>21</v>
      </c>
      <c r="F67" s="13"/>
      <c r="G67" s="14" t="s">
        <v>22</v>
      </c>
      <c r="H67" s="13" t="s">
        <v>23</v>
      </c>
      <c r="I67" s="14" t="s">
        <v>24</v>
      </c>
      <c r="J67" s="13" t="s">
        <v>24</v>
      </c>
      <c r="K67" s="14"/>
      <c r="L67" s="13"/>
    </row>
    <row r="68" spans="1:12" ht="21" x14ac:dyDescent="0.35">
      <c r="A68" s="16" t="s">
        <v>25</v>
      </c>
      <c r="B68" s="16" t="s">
        <v>26</v>
      </c>
      <c r="C68" s="17" t="s">
        <v>27</v>
      </c>
      <c r="D68" s="16" t="s">
        <v>28</v>
      </c>
      <c r="E68" s="18" t="s">
        <v>29</v>
      </c>
      <c r="F68" s="16" t="s">
        <v>30</v>
      </c>
      <c r="G68" s="17" t="s">
        <v>31</v>
      </c>
      <c r="H68" s="16" t="s">
        <v>32</v>
      </c>
      <c r="I68" s="17" t="s">
        <v>33</v>
      </c>
      <c r="J68" s="16" t="s">
        <v>34</v>
      </c>
      <c r="K68" s="17" t="s">
        <v>35</v>
      </c>
      <c r="L68" s="16" t="s">
        <v>36</v>
      </c>
    </row>
    <row r="69" spans="1:12" ht="21" x14ac:dyDescent="0.35">
      <c r="A69" s="50"/>
      <c r="B69" s="16"/>
      <c r="C69" s="17"/>
      <c r="D69" s="16"/>
      <c r="E69" s="18" t="s">
        <v>37</v>
      </c>
      <c r="F69" s="16"/>
      <c r="G69" s="17"/>
      <c r="H69" s="16" t="s">
        <v>38</v>
      </c>
      <c r="I69" s="17"/>
      <c r="J69" s="16"/>
      <c r="K69" s="17"/>
      <c r="L69" s="16"/>
    </row>
    <row r="70" spans="1:12" ht="21" x14ac:dyDescent="0.35">
      <c r="A70" s="51">
        <v>43847</v>
      </c>
      <c r="B70" s="52" t="s">
        <v>126</v>
      </c>
      <c r="C70" s="21" t="s">
        <v>118</v>
      </c>
      <c r="D70" s="13">
        <v>1</v>
      </c>
      <c r="E70" s="22">
        <v>26000</v>
      </c>
      <c r="F70" s="70">
        <v>26000</v>
      </c>
      <c r="G70" s="14">
        <v>8</v>
      </c>
      <c r="H70" s="45">
        <v>0.125</v>
      </c>
      <c r="I70" s="22">
        <f>+F70*H70</f>
        <v>3250</v>
      </c>
      <c r="J70" s="20"/>
      <c r="K70" s="22">
        <f>+F70</f>
        <v>26000</v>
      </c>
      <c r="L70" s="20"/>
    </row>
    <row r="71" spans="1:12" ht="21" x14ac:dyDescent="0.35">
      <c r="A71" s="51"/>
      <c r="B71" s="28"/>
      <c r="C71" s="29"/>
      <c r="D71" s="16" t="s">
        <v>65</v>
      </c>
      <c r="E71" s="29"/>
      <c r="F71" s="28"/>
      <c r="G71" s="17"/>
      <c r="H71" s="16"/>
      <c r="I71" s="29"/>
      <c r="J71" s="28"/>
      <c r="K71" s="30"/>
      <c r="L71" s="28"/>
    </row>
    <row r="72" spans="1:12" ht="21" x14ac:dyDescent="0.35">
      <c r="A72" s="51"/>
      <c r="B72" s="28"/>
      <c r="C72" s="29"/>
      <c r="D72" s="28"/>
      <c r="E72" s="29"/>
      <c r="F72" s="28"/>
      <c r="G72" s="17"/>
      <c r="H72" s="16"/>
      <c r="I72" s="29"/>
      <c r="J72" s="28"/>
      <c r="K72" s="30"/>
      <c r="L72" s="28"/>
    </row>
    <row r="73" spans="1:12" ht="21" x14ac:dyDescent="0.35">
      <c r="A73" s="51">
        <v>43847</v>
      </c>
      <c r="B73" s="28"/>
      <c r="C73" s="29" t="s">
        <v>124</v>
      </c>
      <c r="D73" s="28"/>
      <c r="E73" s="29"/>
      <c r="F73" s="28"/>
      <c r="G73" s="17"/>
      <c r="H73" s="16"/>
      <c r="I73" s="30">
        <f>(F70*H70)/12*8</f>
        <v>2166.6666666666665</v>
      </c>
      <c r="J73" s="31">
        <f>+I73</f>
        <v>2166.6666666666665</v>
      </c>
      <c r="K73" s="30">
        <f>+K70-I73</f>
        <v>23833.333333333332</v>
      </c>
      <c r="L73" s="28"/>
    </row>
    <row r="74" spans="1:12" ht="21" x14ac:dyDescent="0.35">
      <c r="A74" s="51">
        <v>44469</v>
      </c>
      <c r="B74" s="28"/>
      <c r="C74" s="29" t="s">
        <v>41</v>
      </c>
      <c r="D74" s="28"/>
      <c r="E74" s="29"/>
      <c r="F74" s="28"/>
      <c r="G74" s="17"/>
      <c r="H74" s="16"/>
      <c r="I74" s="30">
        <f>+$I$13</f>
        <v>12000</v>
      </c>
      <c r="J74" s="31">
        <f t="shared" ref="J74:J81" si="6">+J73+I74</f>
        <v>14166.666666666666</v>
      </c>
      <c r="K74" s="30">
        <f>+K73-I74</f>
        <v>11833.333333333332</v>
      </c>
      <c r="L74" s="28"/>
    </row>
    <row r="75" spans="1:12" ht="21" x14ac:dyDescent="0.35">
      <c r="A75" s="51">
        <v>44834</v>
      </c>
      <c r="B75" s="28"/>
      <c r="C75" s="29" t="s">
        <v>41</v>
      </c>
      <c r="D75" s="28"/>
      <c r="E75" s="29"/>
      <c r="F75" s="28"/>
      <c r="G75" s="17"/>
      <c r="H75" s="16"/>
      <c r="I75" s="30">
        <f t="shared" ref="I75:I80" si="7">+$I$13</f>
        <v>12000</v>
      </c>
      <c r="J75" s="31">
        <f t="shared" si="6"/>
        <v>26166.666666666664</v>
      </c>
      <c r="K75" s="30">
        <f>+K74-I75</f>
        <v>-166.66666666666788</v>
      </c>
      <c r="L75" s="28"/>
    </row>
    <row r="76" spans="1:12" ht="21" x14ac:dyDescent="0.35">
      <c r="A76" s="51">
        <v>45199</v>
      </c>
      <c r="B76" s="28"/>
      <c r="C76" s="29" t="s">
        <v>41</v>
      </c>
      <c r="D76" s="28"/>
      <c r="E76" s="29"/>
      <c r="F76" s="28"/>
      <c r="G76" s="17"/>
      <c r="H76" s="16"/>
      <c r="I76" s="30">
        <f t="shared" si="7"/>
        <v>12000</v>
      </c>
      <c r="J76" s="31">
        <f t="shared" si="6"/>
        <v>38166.666666666664</v>
      </c>
      <c r="K76" s="30">
        <f t="shared" ref="K76:K80" si="8">+K75-I76</f>
        <v>-12166.666666666668</v>
      </c>
      <c r="L76" s="28"/>
    </row>
    <row r="77" spans="1:12" ht="21" x14ac:dyDescent="0.35">
      <c r="A77" s="51">
        <v>45565</v>
      </c>
      <c r="B77" s="28"/>
      <c r="C77" s="29" t="s">
        <v>41</v>
      </c>
      <c r="D77" s="28"/>
      <c r="E77" s="29"/>
      <c r="F77" s="28"/>
      <c r="G77" s="29"/>
      <c r="H77" s="28"/>
      <c r="I77" s="30">
        <f t="shared" si="7"/>
        <v>12000</v>
      </c>
      <c r="J77" s="31">
        <f t="shared" si="6"/>
        <v>50166.666666666664</v>
      </c>
      <c r="K77" s="30">
        <f t="shared" si="8"/>
        <v>-24166.666666666668</v>
      </c>
      <c r="L77" s="28"/>
    </row>
    <row r="78" spans="1:12" ht="21" x14ac:dyDescent="0.35">
      <c r="A78" s="51">
        <v>45930</v>
      </c>
      <c r="B78" s="28"/>
      <c r="C78" s="29" t="s">
        <v>41</v>
      </c>
      <c r="D78" s="28"/>
      <c r="E78" s="29"/>
      <c r="F78" s="28"/>
      <c r="G78" s="29"/>
      <c r="H78" s="28"/>
      <c r="I78" s="30">
        <f t="shared" si="7"/>
        <v>12000</v>
      </c>
      <c r="J78" s="31">
        <f t="shared" si="6"/>
        <v>62166.666666666664</v>
      </c>
      <c r="K78" s="30">
        <f t="shared" si="8"/>
        <v>-36166.666666666672</v>
      </c>
      <c r="L78" s="28"/>
    </row>
    <row r="79" spans="1:12" ht="21" x14ac:dyDescent="0.35">
      <c r="A79" s="51">
        <v>46295</v>
      </c>
      <c r="B79" s="28"/>
      <c r="C79" s="29" t="s">
        <v>41</v>
      </c>
      <c r="D79" s="28"/>
      <c r="E79" s="29"/>
      <c r="F79" s="28"/>
      <c r="G79" s="29"/>
      <c r="H79" s="28"/>
      <c r="I79" s="30">
        <f t="shared" si="7"/>
        <v>12000</v>
      </c>
      <c r="J79" s="31">
        <f t="shared" si="6"/>
        <v>74166.666666666657</v>
      </c>
      <c r="K79" s="30">
        <f t="shared" si="8"/>
        <v>-48166.666666666672</v>
      </c>
      <c r="L79" s="28"/>
    </row>
    <row r="80" spans="1:12" ht="21" x14ac:dyDescent="0.35">
      <c r="A80" s="51">
        <v>46660</v>
      </c>
      <c r="B80" s="28"/>
      <c r="C80" s="29" t="s">
        <v>41</v>
      </c>
      <c r="D80" s="28"/>
      <c r="E80" s="29"/>
      <c r="F80" s="28"/>
      <c r="G80" s="29"/>
      <c r="H80" s="28"/>
      <c r="I80" s="30">
        <f t="shared" si="7"/>
        <v>12000</v>
      </c>
      <c r="J80" s="31">
        <f t="shared" si="6"/>
        <v>86166.666666666657</v>
      </c>
      <c r="K80" s="30">
        <f t="shared" si="8"/>
        <v>-60166.666666666672</v>
      </c>
      <c r="L80" s="28"/>
    </row>
    <row r="81" spans="1:12" ht="21" x14ac:dyDescent="0.35">
      <c r="A81" s="51">
        <v>47026</v>
      </c>
      <c r="B81" s="28"/>
      <c r="C81" s="29" t="s">
        <v>67</v>
      </c>
      <c r="D81" s="28"/>
      <c r="E81" s="29"/>
      <c r="F81" s="28"/>
      <c r="G81" s="29"/>
      <c r="H81" s="28"/>
      <c r="I81" s="30">
        <v>4686</v>
      </c>
      <c r="J81" s="31">
        <f t="shared" si="6"/>
        <v>90852.666666666657</v>
      </c>
      <c r="K81" s="30">
        <v>1</v>
      </c>
      <c r="L81" s="28"/>
    </row>
    <row r="82" spans="1:12" ht="21" x14ac:dyDescent="0.35">
      <c r="A82" s="53"/>
      <c r="B82" s="28"/>
      <c r="C82" s="29"/>
      <c r="D82" s="28"/>
      <c r="E82" s="29"/>
      <c r="F82" s="28"/>
      <c r="G82" s="29"/>
      <c r="H82" s="28"/>
      <c r="I82" s="30"/>
      <c r="J82" s="31"/>
      <c r="K82" s="30"/>
      <c r="L82" s="28"/>
    </row>
    <row r="83" spans="1:12" ht="21" x14ac:dyDescent="0.35">
      <c r="A83" s="54"/>
      <c r="B83" s="36"/>
      <c r="C83" s="55"/>
      <c r="D83" s="36"/>
      <c r="E83" s="55"/>
      <c r="F83" s="36"/>
      <c r="G83" s="55"/>
      <c r="H83" s="36"/>
      <c r="I83" s="55"/>
      <c r="J83" s="36"/>
      <c r="K83" s="55"/>
      <c r="L83" s="36"/>
    </row>
    <row r="86" spans="1:12" ht="21" x14ac:dyDescent="0.35">
      <c r="A86" s="115" t="s">
        <v>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1:12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 t="s">
        <v>1</v>
      </c>
      <c r="K87" s="116" t="s">
        <v>2</v>
      </c>
      <c r="L87" s="116"/>
    </row>
    <row r="88" spans="1:12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 t="s">
        <v>3</v>
      </c>
      <c r="K88" s="117" t="s">
        <v>42</v>
      </c>
      <c r="L88" s="117"/>
    </row>
    <row r="89" spans="1:12" ht="21" x14ac:dyDescent="0.35">
      <c r="A89" s="2" t="s">
        <v>4</v>
      </c>
      <c r="B89" s="114" t="s">
        <v>63</v>
      </c>
      <c r="C89" s="114"/>
      <c r="D89" s="68" t="s">
        <v>6</v>
      </c>
      <c r="E89" s="113">
        <v>2</v>
      </c>
      <c r="F89" s="113"/>
      <c r="G89" s="4" t="s">
        <v>8</v>
      </c>
      <c r="H89" s="5"/>
      <c r="I89" s="113" t="s">
        <v>118</v>
      </c>
      <c r="J89" s="113"/>
      <c r="K89" s="68" t="s">
        <v>10</v>
      </c>
      <c r="L89" s="48" t="s">
        <v>119</v>
      </c>
    </row>
    <row r="90" spans="1:12" ht="21" x14ac:dyDescent="0.35">
      <c r="A90" s="4" t="s">
        <v>12</v>
      </c>
      <c r="B90" s="4"/>
      <c r="C90" s="6" t="s">
        <v>120</v>
      </c>
      <c r="D90" s="112"/>
      <c r="E90" s="112"/>
      <c r="F90" s="112"/>
      <c r="G90" s="2" t="s">
        <v>13</v>
      </c>
      <c r="H90" s="2"/>
      <c r="I90" s="2"/>
      <c r="J90" s="114" t="s">
        <v>121</v>
      </c>
      <c r="K90" s="114"/>
      <c r="L90" s="114"/>
    </row>
    <row r="91" spans="1:12" ht="21" x14ac:dyDescent="0.35">
      <c r="A91" s="7" t="s">
        <v>14</v>
      </c>
      <c r="B91" s="114" t="s">
        <v>123</v>
      </c>
      <c r="C91" s="114"/>
      <c r="D91" s="114"/>
      <c r="E91" s="114"/>
      <c r="F91" s="114"/>
      <c r="G91" s="114"/>
      <c r="H91" s="114"/>
      <c r="I91" s="114"/>
      <c r="J91" s="7"/>
      <c r="K91" s="7" t="s">
        <v>15</v>
      </c>
      <c r="L91" s="49" t="s">
        <v>122</v>
      </c>
    </row>
    <row r="92" spans="1:12" s="1" customFormat="1" ht="21" x14ac:dyDescent="0.35">
      <c r="A92" s="9" t="s">
        <v>17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s="1" customFormat="1" ht="21" x14ac:dyDescent="0.35">
      <c r="A93" s="9" t="s">
        <v>18</v>
      </c>
      <c r="B93" s="7"/>
      <c r="C93" s="7"/>
      <c r="D93" s="7"/>
      <c r="E93" s="7"/>
      <c r="F93" s="7"/>
      <c r="G93" s="7"/>
      <c r="H93" s="7" t="s">
        <v>19</v>
      </c>
      <c r="I93" s="7"/>
      <c r="J93" s="7"/>
      <c r="K93" s="10"/>
      <c r="L93" s="7"/>
    </row>
    <row r="94" spans="1:12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1" x14ac:dyDescent="0.35">
      <c r="A95" s="13"/>
      <c r="B95" s="13"/>
      <c r="C95" s="14"/>
      <c r="D95" s="13" t="s">
        <v>20</v>
      </c>
      <c r="E95" s="14" t="s">
        <v>21</v>
      </c>
      <c r="F95" s="13"/>
      <c r="G95" s="14" t="s">
        <v>22</v>
      </c>
      <c r="H95" s="13" t="s">
        <v>23</v>
      </c>
      <c r="I95" s="14" t="s">
        <v>24</v>
      </c>
      <c r="J95" s="13" t="s">
        <v>24</v>
      </c>
      <c r="K95" s="14"/>
      <c r="L95" s="13"/>
    </row>
    <row r="96" spans="1:12" ht="21" x14ac:dyDescent="0.35">
      <c r="A96" s="16" t="s">
        <v>25</v>
      </c>
      <c r="B96" s="16" t="s">
        <v>26</v>
      </c>
      <c r="C96" s="17" t="s">
        <v>27</v>
      </c>
      <c r="D96" s="16" t="s">
        <v>28</v>
      </c>
      <c r="E96" s="18" t="s">
        <v>29</v>
      </c>
      <c r="F96" s="16" t="s">
        <v>30</v>
      </c>
      <c r="G96" s="17" t="s">
        <v>31</v>
      </c>
      <c r="H96" s="16" t="s">
        <v>32</v>
      </c>
      <c r="I96" s="17" t="s">
        <v>33</v>
      </c>
      <c r="J96" s="16" t="s">
        <v>34</v>
      </c>
      <c r="K96" s="17" t="s">
        <v>35</v>
      </c>
      <c r="L96" s="16" t="s">
        <v>36</v>
      </c>
    </row>
    <row r="97" spans="1:12" ht="21" x14ac:dyDescent="0.35">
      <c r="A97" s="50"/>
      <c r="B97" s="16"/>
      <c r="C97" s="17"/>
      <c r="D97" s="16"/>
      <c r="E97" s="18" t="s">
        <v>37</v>
      </c>
      <c r="F97" s="16"/>
      <c r="G97" s="17"/>
      <c r="H97" s="16" t="s">
        <v>38</v>
      </c>
      <c r="I97" s="17"/>
      <c r="J97" s="16"/>
      <c r="K97" s="17"/>
      <c r="L97" s="16"/>
    </row>
    <row r="98" spans="1:12" ht="21" x14ac:dyDescent="0.35">
      <c r="A98" s="51">
        <v>43847</v>
      </c>
      <c r="B98" s="52" t="s">
        <v>126</v>
      </c>
      <c r="C98" s="21" t="s">
        <v>118</v>
      </c>
      <c r="D98" s="13">
        <v>1</v>
      </c>
      <c r="E98" s="22">
        <v>26000</v>
      </c>
      <c r="F98" s="70">
        <v>26000</v>
      </c>
      <c r="G98" s="14">
        <v>8</v>
      </c>
      <c r="H98" s="45">
        <v>0.125</v>
      </c>
      <c r="I98" s="22">
        <f>+F98*H98</f>
        <v>3250</v>
      </c>
      <c r="J98" s="20"/>
      <c r="K98" s="22">
        <f>+F98</f>
        <v>26000</v>
      </c>
      <c r="L98" s="20"/>
    </row>
    <row r="99" spans="1:12" ht="21" x14ac:dyDescent="0.35">
      <c r="A99" s="51"/>
      <c r="B99" s="28"/>
      <c r="C99" s="29"/>
      <c r="D99" s="16" t="s">
        <v>65</v>
      </c>
      <c r="E99" s="29"/>
      <c r="F99" s="28"/>
      <c r="G99" s="17"/>
      <c r="H99" s="16"/>
      <c r="I99" s="29"/>
      <c r="J99" s="28"/>
      <c r="K99" s="30"/>
      <c r="L99" s="28"/>
    </row>
    <row r="100" spans="1:12" ht="21" x14ac:dyDescent="0.35">
      <c r="A100" s="51"/>
      <c r="B100" s="28"/>
      <c r="C100" s="29"/>
      <c r="D100" s="28"/>
      <c r="E100" s="29"/>
      <c r="F100" s="28"/>
      <c r="G100" s="17"/>
      <c r="H100" s="16"/>
      <c r="I100" s="29"/>
      <c r="J100" s="28"/>
      <c r="K100" s="30"/>
      <c r="L100" s="28"/>
    </row>
    <row r="101" spans="1:12" ht="21" x14ac:dyDescent="0.35">
      <c r="A101" s="51">
        <v>43847</v>
      </c>
      <c r="B101" s="28"/>
      <c r="C101" s="29" t="s">
        <v>124</v>
      </c>
      <c r="D101" s="28"/>
      <c r="E101" s="29"/>
      <c r="F101" s="28"/>
      <c r="G101" s="17"/>
      <c r="H101" s="16"/>
      <c r="I101" s="30">
        <f>(F98*H98)/12*8</f>
        <v>2166.6666666666665</v>
      </c>
      <c r="J101" s="31">
        <f>+I101</f>
        <v>2166.6666666666665</v>
      </c>
      <c r="K101" s="30">
        <f>+K98-I101</f>
        <v>23833.333333333332</v>
      </c>
      <c r="L101" s="28"/>
    </row>
    <row r="102" spans="1:12" ht="21" x14ac:dyDescent="0.35">
      <c r="A102" s="51">
        <v>44469</v>
      </c>
      <c r="B102" s="28"/>
      <c r="C102" s="29" t="s">
        <v>41</v>
      </c>
      <c r="D102" s="28"/>
      <c r="E102" s="29"/>
      <c r="F102" s="28"/>
      <c r="G102" s="17"/>
      <c r="H102" s="16"/>
      <c r="I102" s="30">
        <f>+$I$13</f>
        <v>12000</v>
      </c>
      <c r="J102" s="31">
        <f t="shared" ref="J102:J109" si="9">+J101+I102</f>
        <v>14166.666666666666</v>
      </c>
      <c r="K102" s="30">
        <f>+K101-I102</f>
        <v>11833.333333333332</v>
      </c>
      <c r="L102" s="28"/>
    </row>
    <row r="103" spans="1:12" ht="21" x14ac:dyDescent="0.35">
      <c r="A103" s="51">
        <v>44834</v>
      </c>
      <c r="B103" s="28"/>
      <c r="C103" s="29" t="s">
        <v>41</v>
      </c>
      <c r="D103" s="28"/>
      <c r="E103" s="29"/>
      <c r="F103" s="28"/>
      <c r="G103" s="17"/>
      <c r="H103" s="16"/>
      <c r="I103" s="30">
        <f t="shared" ref="I103:I108" si="10">+$I$13</f>
        <v>12000</v>
      </c>
      <c r="J103" s="31">
        <f t="shared" si="9"/>
        <v>26166.666666666664</v>
      </c>
      <c r="K103" s="30">
        <f>+K102-I103</f>
        <v>-166.66666666666788</v>
      </c>
      <c r="L103" s="28"/>
    </row>
    <row r="104" spans="1:12" ht="21" x14ac:dyDescent="0.35">
      <c r="A104" s="51">
        <v>45199</v>
      </c>
      <c r="B104" s="28"/>
      <c r="C104" s="29" t="s">
        <v>41</v>
      </c>
      <c r="D104" s="28"/>
      <c r="E104" s="29"/>
      <c r="F104" s="28"/>
      <c r="G104" s="17"/>
      <c r="H104" s="16"/>
      <c r="I104" s="30">
        <f t="shared" si="10"/>
        <v>12000</v>
      </c>
      <c r="J104" s="31">
        <f t="shared" si="9"/>
        <v>38166.666666666664</v>
      </c>
      <c r="K104" s="30">
        <f t="shared" ref="K104:K108" si="11">+K103-I104</f>
        <v>-12166.666666666668</v>
      </c>
      <c r="L104" s="28"/>
    </row>
    <row r="105" spans="1:12" ht="21" x14ac:dyDescent="0.35">
      <c r="A105" s="51">
        <v>45565</v>
      </c>
      <c r="B105" s="28"/>
      <c r="C105" s="29" t="s">
        <v>41</v>
      </c>
      <c r="D105" s="28"/>
      <c r="E105" s="29"/>
      <c r="F105" s="28"/>
      <c r="G105" s="29"/>
      <c r="H105" s="28"/>
      <c r="I105" s="30">
        <f t="shared" si="10"/>
        <v>12000</v>
      </c>
      <c r="J105" s="31">
        <f t="shared" si="9"/>
        <v>50166.666666666664</v>
      </c>
      <c r="K105" s="30">
        <f t="shared" si="11"/>
        <v>-24166.666666666668</v>
      </c>
      <c r="L105" s="28"/>
    </row>
    <row r="106" spans="1:12" ht="21" x14ac:dyDescent="0.35">
      <c r="A106" s="51">
        <v>45930</v>
      </c>
      <c r="B106" s="28"/>
      <c r="C106" s="29" t="s">
        <v>41</v>
      </c>
      <c r="D106" s="28"/>
      <c r="E106" s="29"/>
      <c r="F106" s="28"/>
      <c r="G106" s="29"/>
      <c r="H106" s="28"/>
      <c r="I106" s="30">
        <f t="shared" si="10"/>
        <v>12000</v>
      </c>
      <c r="J106" s="31">
        <f t="shared" si="9"/>
        <v>62166.666666666664</v>
      </c>
      <c r="K106" s="30">
        <f t="shared" si="11"/>
        <v>-36166.666666666672</v>
      </c>
      <c r="L106" s="28"/>
    </row>
    <row r="107" spans="1:12" ht="21" x14ac:dyDescent="0.35">
      <c r="A107" s="51">
        <v>46295</v>
      </c>
      <c r="B107" s="28"/>
      <c r="C107" s="29" t="s">
        <v>41</v>
      </c>
      <c r="D107" s="28"/>
      <c r="E107" s="29"/>
      <c r="F107" s="28"/>
      <c r="G107" s="29"/>
      <c r="H107" s="28"/>
      <c r="I107" s="30">
        <f t="shared" si="10"/>
        <v>12000</v>
      </c>
      <c r="J107" s="31">
        <f t="shared" si="9"/>
        <v>74166.666666666657</v>
      </c>
      <c r="K107" s="30">
        <f t="shared" si="11"/>
        <v>-48166.666666666672</v>
      </c>
      <c r="L107" s="28"/>
    </row>
    <row r="108" spans="1:12" ht="21" x14ac:dyDescent="0.35">
      <c r="A108" s="51">
        <v>46660</v>
      </c>
      <c r="B108" s="28"/>
      <c r="C108" s="29" t="s">
        <v>41</v>
      </c>
      <c r="D108" s="28"/>
      <c r="E108" s="29"/>
      <c r="F108" s="28"/>
      <c r="G108" s="29"/>
      <c r="H108" s="28"/>
      <c r="I108" s="30">
        <f t="shared" si="10"/>
        <v>12000</v>
      </c>
      <c r="J108" s="31">
        <f t="shared" si="9"/>
        <v>86166.666666666657</v>
      </c>
      <c r="K108" s="30">
        <f t="shared" si="11"/>
        <v>-60166.666666666672</v>
      </c>
      <c r="L108" s="28"/>
    </row>
    <row r="109" spans="1:12" ht="21" x14ac:dyDescent="0.35">
      <c r="A109" s="51">
        <v>47026</v>
      </c>
      <c r="B109" s="28"/>
      <c r="C109" s="29" t="s">
        <v>67</v>
      </c>
      <c r="D109" s="28"/>
      <c r="E109" s="29"/>
      <c r="F109" s="28"/>
      <c r="G109" s="29"/>
      <c r="H109" s="28"/>
      <c r="I109" s="30">
        <v>4686</v>
      </c>
      <c r="J109" s="31">
        <f t="shared" si="9"/>
        <v>90852.666666666657</v>
      </c>
      <c r="K109" s="30">
        <v>1</v>
      </c>
      <c r="L109" s="28"/>
    </row>
    <row r="110" spans="1:12" ht="21" x14ac:dyDescent="0.35">
      <c r="A110" s="53"/>
      <c r="B110" s="28"/>
      <c r="C110" s="29"/>
      <c r="D110" s="28"/>
      <c r="E110" s="29"/>
      <c r="F110" s="28"/>
      <c r="G110" s="29"/>
      <c r="H110" s="28"/>
      <c r="I110" s="30"/>
      <c r="J110" s="31"/>
      <c r="K110" s="30"/>
      <c r="L110" s="28"/>
    </row>
    <row r="111" spans="1:12" ht="21" x14ac:dyDescent="0.35">
      <c r="A111" s="54"/>
      <c r="B111" s="36"/>
      <c r="C111" s="55"/>
      <c r="D111" s="36"/>
      <c r="E111" s="55"/>
      <c r="F111" s="36"/>
      <c r="G111" s="55"/>
      <c r="H111" s="36"/>
      <c r="I111" s="55"/>
      <c r="J111" s="36"/>
      <c r="K111" s="55"/>
      <c r="L111" s="36"/>
    </row>
    <row r="114" spans="1:12" ht="21" x14ac:dyDescent="0.35">
      <c r="A114" s="115" t="s">
        <v>0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1:12" ht="2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 t="s">
        <v>1</v>
      </c>
      <c r="K115" s="116" t="s">
        <v>2</v>
      </c>
      <c r="L115" s="116"/>
    </row>
    <row r="116" spans="1:12" ht="2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 t="s">
        <v>3</v>
      </c>
      <c r="K116" s="117" t="s">
        <v>42</v>
      </c>
      <c r="L116" s="117"/>
    </row>
    <row r="117" spans="1:12" ht="21" x14ac:dyDescent="0.35">
      <c r="A117" s="2" t="s">
        <v>4</v>
      </c>
      <c r="B117" s="114" t="s">
        <v>63</v>
      </c>
      <c r="C117" s="114"/>
      <c r="D117" s="68" t="s">
        <v>6</v>
      </c>
      <c r="E117" s="113"/>
      <c r="F117" s="113"/>
      <c r="G117" s="4" t="s">
        <v>8</v>
      </c>
      <c r="H117" s="5"/>
      <c r="I117" s="113" t="s">
        <v>127</v>
      </c>
      <c r="J117" s="113"/>
      <c r="K117" s="68" t="s">
        <v>10</v>
      </c>
      <c r="L117" s="6" t="s">
        <v>128</v>
      </c>
    </row>
    <row r="118" spans="1:12" ht="21" x14ac:dyDescent="0.35">
      <c r="A118" s="4" t="s">
        <v>12</v>
      </c>
      <c r="B118" s="4"/>
      <c r="C118" s="6" t="s">
        <v>135</v>
      </c>
      <c r="D118" s="112"/>
      <c r="E118" s="112"/>
      <c r="F118" s="112"/>
      <c r="G118" s="2" t="s">
        <v>13</v>
      </c>
      <c r="H118" s="2"/>
      <c r="I118" s="2"/>
      <c r="J118" s="114" t="s">
        <v>129</v>
      </c>
      <c r="K118" s="114"/>
      <c r="L118" s="114"/>
    </row>
    <row r="119" spans="1:12" ht="21" x14ac:dyDescent="0.35">
      <c r="A119" s="7" t="s">
        <v>14</v>
      </c>
      <c r="B119" s="114" t="s">
        <v>130</v>
      </c>
      <c r="C119" s="114"/>
      <c r="D119" s="114"/>
      <c r="E119" s="114"/>
      <c r="F119" s="114"/>
      <c r="G119" s="114"/>
      <c r="H119" s="114"/>
      <c r="I119" s="114"/>
      <c r="J119" s="7"/>
      <c r="K119" s="7" t="s">
        <v>15</v>
      </c>
      <c r="L119" s="49" t="s">
        <v>131</v>
      </c>
    </row>
    <row r="120" spans="1:12" s="1" customFormat="1" ht="21" x14ac:dyDescent="0.35">
      <c r="A120" s="9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1" customFormat="1" ht="21" x14ac:dyDescent="0.35">
      <c r="A121" s="9" t="s">
        <v>18</v>
      </c>
      <c r="B121" s="7"/>
      <c r="C121" s="7"/>
      <c r="D121" s="7"/>
      <c r="E121" s="7"/>
      <c r="F121" s="7"/>
      <c r="G121" s="7"/>
      <c r="H121" s="7" t="s">
        <v>19</v>
      </c>
      <c r="I121" s="7"/>
      <c r="J121" s="7"/>
      <c r="K121" s="71" t="s">
        <v>16</v>
      </c>
      <c r="L121" s="7"/>
    </row>
    <row r="122" spans="1:12" ht="2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1" x14ac:dyDescent="0.35">
      <c r="A123" s="13"/>
      <c r="B123" s="13"/>
      <c r="C123" s="14"/>
      <c r="D123" s="13" t="s">
        <v>20</v>
      </c>
      <c r="E123" s="14" t="s">
        <v>21</v>
      </c>
      <c r="F123" s="13"/>
      <c r="G123" s="14" t="s">
        <v>22</v>
      </c>
      <c r="H123" s="13" t="s">
        <v>23</v>
      </c>
      <c r="I123" s="14" t="s">
        <v>24</v>
      </c>
      <c r="J123" s="13" t="s">
        <v>24</v>
      </c>
      <c r="K123" s="14"/>
      <c r="L123" s="13"/>
    </row>
    <row r="124" spans="1:12" ht="21" x14ac:dyDescent="0.35">
      <c r="A124" s="16" t="s">
        <v>25</v>
      </c>
      <c r="B124" s="16" t="s">
        <v>26</v>
      </c>
      <c r="C124" s="17" t="s">
        <v>27</v>
      </c>
      <c r="D124" s="16" t="s">
        <v>28</v>
      </c>
      <c r="E124" s="18" t="s">
        <v>29</v>
      </c>
      <c r="F124" s="16" t="s">
        <v>30</v>
      </c>
      <c r="G124" s="17" t="s">
        <v>31</v>
      </c>
      <c r="H124" s="16" t="s">
        <v>32</v>
      </c>
      <c r="I124" s="17" t="s">
        <v>33</v>
      </c>
      <c r="J124" s="16" t="s">
        <v>34</v>
      </c>
      <c r="K124" s="17" t="s">
        <v>35</v>
      </c>
      <c r="L124" s="16" t="s">
        <v>36</v>
      </c>
    </row>
    <row r="125" spans="1:12" ht="21" x14ac:dyDescent="0.35">
      <c r="A125" s="50"/>
      <c r="B125" s="16"/>
      <c r="C125" s="17"/>
      <c r="D125" s="16"/>
      <c r="E125" s="18" t="s">
        <v>37</v>
      </c>
      <c r="F125" s="16"/>
      <c r="G125" s="17"/>
      <c r="H125" s="16" t="s">
        <v>38</v>
      </c>
      <c r="I125" s="17"/>
      <c r="J125" s="16"/>
      <c r="K125" s="17"/>
      <c r="L125" s="16"/>
    </row>
    <row r="126" spans="1:12" ht="21" x14ac:dyDescent="0.35">
      <c r="A126" s="51">
        <v>43868</v>
      </c>
      <c r="B126" s="52" t="s">
        <v>134</v>
      </c>
      <c r="C126" s="21" t="s">
        <v>127</v>
      </c>
      <c r="D126" s="13">
        <v>2</v>
      </c>
      <c r="E126" s="22">
        <v>8590</v>
      </c>
      <c r="F126" s="23">
        <f>+E126*D126</f>
        <v>17180</v>
      </c>
      <c r="G126" s="14">
        <v>8</v>
      </c>
      <c r="H126" s="13" t="s">
        <v>221</v>
      </c>
      <c r="I126" s="14" t="s">
        <v>64</v>
      </c>
      <c r="J126" s="13" t="s">
        <v>64</v>
      </c>
      <c r="K126" s="22">
        <v>17180</v>
      </c>
      <c r="L126" s="20" t="s">
        <v>125</v>
      </c>
    </row>
    <row r="127" spans="1:12" ht="21" x14ac:dyDescent="0.35">
      <c r="A127" s="57"/>
      <c r="B127" s="28" t="s">
        <v>133</v>
      </c>
      <c r="C127" s="29"/>
      <c r="D127" s="16" t="s">
        <v>132</v>
      </c>
      <c r="E127" s="29"/>
      <c r="F127" s="28"/>
      <c r="G127" s="17"/>
      <c r="H127" s="16"/>
      <c r="I127" s="29"/>
      <c r="J127" s="28"/>
      <c r="K127" s="30"/>
      <c r="L127" s="28"/>
    </row>
    <row r="128" spans="1:12" ht="21" x14ac:dyDescent="0.35">
      <c r="A128" s="57"/>
      <c r="B128" s="28"/>
      <c r="C128" s="29"/>
      <c r="D128" s="28"/>
      <c r="E128" s="29"/>
      <c r="F128" s="28"/>
      <c r="G128" s="17"/>
      <c r="H128" s="16"/>
      <c r="I128" s="29"/>
      <c r="J128" s="28"/>
      <c r="K128" s="30"/>
      <c r="L128" s="28"/>
    </row>
    <row r="129" spans="1:12" ht="21" x14ac:dyDescent="0.35">
      <c r="A129" s="57"/>
      <c r="B129" s="28"/>
      <c r="C129" s="29"/>
      <c r="D129" s="28"/>
      <c r="E129" s="29"/>
      <c r="F129" s="28"/>
      <c r="G129" s="17"/>
      <c r="H129" s="16"/>
      <c r="I129" s="30"/>
      <c r="J129" s="31"/>
      <c r="K129" s="30"/>
      <c r="L129" s="28"/>
    </row>
    <row r="130" spans="1:12" ht="21" x14ac:dyDescent="0.35">
      <c r="A130" s="57"/>
      <c r="B130" s="28"/>
      <c r="C130" s="29"/>
      <c r="D130" s="28"/>
      <c r="E130" s="29"/>
      <c r="F130" s="28"/>
      <c r="G130" s="17"/>
      <c r="H130" s="16"/>
      <c r="I130" s="30"/>
      <c r="J130" s="31"/>
      <c r="K130" s="30"/>
      <c r="L130" s="28"/>
    </row>
    <row r="131" spans="1:12" ht="21" x14ac:dyDescent="0.35">
      <c r="A131" s="57"/>
      <c r="B131" s="28"/>
      <c r="C131" s="29"/>
      <c r="D131" s="28"/>
      <c r="E131" s="29"/>
      <c r="F131" s="28"/>
      <c r="G131" s="17"/>
      <c r="H131" s="16"/>
      <c r="I131" s="30"/>
      <c r="J131" s="31"/>
      <c r="K131" s="30"/>
      <c r="L131" s="28"/>
    </row>
    <row r="132" spans="1:12" ht="21" x14ac:dyDescent="0.35">
      <c r="A132" s="57"/>
      <c r="B132" s="28"/>
      <c r="C132" s="29"/>
      <c r="D132" s="28"/>
      <c r="E132" s="29"/>
      <c r="F132" s="28"/>
      <c r="G132" s="17"/>
      <c r="H132" s="16"/>
      <c r="I132" s="30"/>
      <c r="J132" s="31"/>
      <c r="K132" s="30"/>
      <c r="L132" s="28"/>
    </row>
    <row r="133" spans="1:12" ht="21" x14ac:dyDescent="0.35">
      <c r="A133" s="57"/>
      <c r="B133" s="28"/>
      <c r="C133" s="29"/>
      <c r="D133" s="28"/>
      <c r="E133" s="29"/>
      <c r="F133" s="28"/>
      <c r="G133" s="29"/>
      <c r="H133" s="28"/>
      <c r="I133" s="30"/>
      <c r="J133" s="31"/>
      <c r="K133" s="30"/>
      <c r="L133" s="28"/>
    </row>
    <row r="134" spans="1:12" ht="21" x14ac:dyDescent="0.35">
      <c r="A134" s="57"/>
      <c r="B134" s="28"/>
      <c r="C134" s="29"/>
      <c r="D134" s="28"/>
      <c r="E134" s="29"/>
      <c r="F134" s="28"/>
      <c r="G134" s="29"/>
      <c r="H134" s="28"/>
      <c r="I134" s="30"/>
      <c r="J134" s="31"/>
      <c r="K134" s="30"/>
      <c r="L134" s="28"/>
    </row>
    <row r="135" spans="1:12" ht="21" x14ac:dyDescent="0.35">
      <c r="A135" s="57"/>
      <c r="B135" s="28"/>
      <c r="C135" s="29"/>
      <c r="D135" s="28"/>
      <c r="E135" s="29"/>
      <c r="F135" s="28"/>
      <c r="G135" s="29"/>
      <c r="H135" s="28"/>
      <c r="I135" s="30"/>
      <c r="J135" s="31"/>
      <c r="K135" s="30"/>
      <c r="L135" s="28"/>
    </row>
    <row r="136" spans="1:12" ht="21" x14ac:dyDescent="0.35">
      <c r="A136" s="57"/>
      <c r="B136" s="28"/>
      <c r="C136" s="29"/>
      <c r="D136" s="28"/>
      <c r="E136" s="29"/>
      <c r="F136" s="28"/>
      <c r="G136" s="29"/>
      <c r="H136" s="28"/>
      <c r="I136" s="30"/>
      <c r="J136" s="31"/>
      <c r="K136" s="30"/>
      <c r="L136" s="28"/>
    </row>
    <row r="137" spans="1:12" ht="21" x14ac:dyDescent="0.35">
      <c r="A137" s="57"/>
      <c r="B137" s="28"/>
      <c r="C137" s="29"/>
      <c r="D137" s="28"/>
      <c r="E137" s="29"/>
      <c r="F137" s="28"/>
      <c r="G137" s="29"/>
      <c r="H137" s="28"/>
      <c r="I137" s="30"/>
      <c r="J137" s="31"/>
      <c r="K137" s="30"/>
      <c r="L137" s="28"/>
    </row>
    <row r="138" spans="1:12" ht="21" x14ac:dyDescent="0.35">
      <c r="A138" s="53"/>
      <c r="B138" s="28"/>
      <c r="C138" s="29"/>
      <c r="D138" s="28"/>
      <c r="E138" s="29"/>
      <c r="F138" s="28"/>
      <c r="G138" s="29"/>
      <c r="H138" s="28"/>
      <c r="I138" s="30"/>
      <c r="J138" s="31"/>
      <c r="K138" s="30"/>
      <c r="L138" s="28"/>
    </row>
    <row r="139" spans="1:12" ht="21" x14ac:dyDescent="0.35">
      <c r="A139" s="54"/>
      <c r="B139" s="36"/>
      <c r="C139" s="55"/>
      <c r="D139" s="36"/>
      <c r="E139" s="55"/>
      <c r="F139" s="36"/>
      <c r="G139" s="55"/>
      <c r="H139" s="36"/>
      <c r="I139" s="55"/>
      <c r="J139" s="36"/>
      <c r="K139" s="55"/>
      <c r="L139" s="36"/>
    </row>
    <row r="142" spans="1:12" ht="21" x14ac:dyDescent="0.35">
      <c r="A142" s="115" t="s">
        <v>0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1:12" ht="2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 t="s">
        <v>1</v>
      </c>
      <c r="K143" s="116" t="s">
        <v>2</v>
      </c>
      <c r="L143" s="116"/>
    </row>
    <row r="144" spans="1:12" ht="2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 t="s">
        <v>3</v>
      </c>
      <c r="K144" s="117" t="s">
        <v>42</v>
      </c>
      <c r="L144" s="117"/>
    </row>
    <row r="145" spans="1:12" ht="21" x14ac:dyDescent="0.35">
      <c r="A145" s="2" t="s">
        <v>4</v>
      </c>
      <c r="B145" s="114" t="s">
        <v>63</v>
      </c>
      <c r="C145" s="114"/>
      <c r="D145" s="68" t="s">
        <v>6</v>
      </c>
      <c r="E145" s="113"/>
      <c r="F145" s="113"/>
      <c r="G145" s="4" t="s">
        <v>8</v>
      </c>
      <c r="H145" s="5"/>
      <c r="I145" s="113" t="s">
        <v>127</v>
      </c>
      <c r="J145" s="113"/>
      <c r="K145" s="68" t="s">
        <v>10</v>
      </c>
      <c r="L145" s="6" t="s">
        <v>137</v>
      </c>
    </row>
    <row r="146" spans="1:12" ht="21" x14ac:dyDescent="0.35">
      <c r="A146" s="4" t="s">
        <v>12</v>
      </c>
      <c r="B146" s="4"/>
      <c r="C146" s="6" t="s">
        <v>136</v>
      </c>
      <c r="D146" s="112"/>
      <c r="E146" s="112"/>
      <c r="F146" s="112"/>
      <c r="G146" s="2" t="s">
        <v>13</v>
      </c>
      <c r="H146" s="2"/>
      <c r="I146" s="2"/>
      <c r="J146" s="114" t="s">
        <v>138</v>
      </c>
      <c r="K146" s="114"/>
      <c r="L146" s="114"/>
    </row>
    <row r="147" spans="1:12" ht="21" x14ac:dyDescent="0.35">
      <c r="A147" s="7" t="s">
        <v>14</v>
      </c>
      <c r="B147" s="114" t="s">
        <v>139</v>
      </c>
      <c r="C147" s="114"/>
      <c r="D147" s="114"/>
      <c r="E147" s="114"/>
      <c r="F147" s="114"/>
      <c r="G147" s="114"/>
      <c r="H147" s="114"/>
      <c r="I147" s="114"/>
      <c r="J147" s="7"/>
      <c r="K147" s="7" t="s">
        <v>15</v>
      </c>
      <c r="L147" s="49"/>
    </row>
    <row r="148" spans="1:12" s="1" customFormat="1" ht="21" x14ac:dyDescent="0.35">
      <c r="A148" s="9" t="s">
        <v>17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s="1" customFormat="1" ht="21" x14ac:dyDescent="0.35">
      <c r="A149" s="9" t="s">
        <v>18</v>
      </c>
      <c r="B149" s="7"/>
      <c r="C149" s="7"/>
      <c r="D149" s="7"/>
      <c r="E149" s="7"/>
      <c r="F149" s="7"/>
      <c r="G149" s="7"/>
      <c r="H149" s="7" t="s">
        <v>19</v>
      </c>
      <c r="I149" s="7"/>
      <c r="J149" s="7"/>
      <c r="K149" s="71" t="s">
        <v>16</v>
      </c>
      <c r="L149" s="7"/>
    </row>
    <row r="150" spans="1:12" ht="2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1" x14ac:dyDescent="0.35">
      <c r="A151" s="13"/>
      <c r="B151" s="13"/>
      <c r="C151" s="14"/>
      <c r="D151" s="13" t="s">
        <v>20</v>
      </c>
      <c r="E151" s="14" t="s">
        <v>21</v>
      </c>
      <c r="F151" s="13"/>
      <c r="G151" s="14" t="s">
        <v>22</v>
      </c>
      <c r="H151" s="13" t="s">
        <v>23</v>
      </c>
      <c r="I151" s="14" t="s">
        <v>24</v>
      </c>
      <c r="J151" s="13" t="s">
        <v>24</v>
      </c>
      <c r="K151" s="14"/>
      <c r="L151" s="13"/>
    </row>
    <row r="152" spans="1:12" ht="21" x14ac:dyDescent="0.35">
      <c r="A152" s="16" t="s">
        <v>25</v>
      </c>
      <c r="B152" s="16" t="s">
        <v>26</v>
      </c>
      <c r="C152" s="17" t="s">
        <v>27</v>
      </c>
      <c r="D152" s="16" t="s">
        <v>28</v>
      </c>
      <c r="E152" s="18" t="s">
        <v>29</v>
      </c>
      <c r="F152" s="16" t="s">
        <v>30</v>
      </c>
      <c r="G152" s="17" t="s">
        <v>31</v>
      </c>
      <c r="H152" s="16" t="s">
        <v>32</v>
      </c>
      <c r="I152" s="17" t="s">
        <v>33</v>
      </c>
      <c r="J152" s="16" t="s">
        <v>34</v>
      </c>
      <c r="K152" s="17" t="s">
        <v>35</v>
      </c>
      <c r="L152" s="16" t="s">
        <v>36</v>
      </c>
    </row>
    <row r="153" spans="1:12" ht="21" x14ac:dyDescent="0.35">
      <c r="A153" s="50"/>
      <c r="B153" s="16"/>
      <c r="C153" s="17"/>
      <c r="D153" s="16"/>
      <c r="E153" s="18" t="s">
        <v>37</v>
      </c>
      <c r="F153" s="16"/>
      <c r="G153" s="17"/>
      <c r="H153" s="16" t="s">
        <v>38</v>
      </c>
      <c r="I153" s="17"/>
      <c r="J153" s="16"/>
      <c r="K153" s="17"/>
      <c r="L153" s="16"/>
    </row>
    <row r="154" spans="1:12" ht="21" x14ac:dyDescent="0.35">
      <c r="A154" s="51">
        <v>44020</v>
      </c>
      <c r="B154" s="52"/>
      <c r="C154" s="21" t="s">
        <v>127</v>
      </c>
      <c r="D154" s="13">
        <v>2</v>
      </c>
      <c r="E154" s="22">
        <v>3200</v>
      </c>
      <c r="F154" s="23">
        <f>+E154*D154</f>
        <v>6400</v>
      </c>
      <c r="G154" s="14">
        <v>8</v>
      </c>
      <c r="H154" s="13">
        <v>12.5</v>
      </c>
      <c r="I154" s="14" t="s">
        <v>64</v>
      </c>
      <c r="J154" s="13" t="s">
        <v>64</v>
      </c>
      <c r="K154" s="22">
        <v>6400</v>
      </c>
      <c r="L154" s="20" t="s">
        <v>125</v>
      </c>
    </row>
    <row r="155" spans="1:12" ht="21" x14ac:dyDescent="0.35">
      <c r="A155" s="57"/>
      <c r="B155" s="28" t="s">
        <v>140</v>
      </c>
      <c r="C155" s="29"/>
      <c r="D155" s="16" t="s">
        <v>132</v>
      </c>
      <c r="E155" s="29"/>
      <c r="F155" s="28"/>
      <c r="G155" s="17"/>
      <c r="H155" s="16"/>
      <c r="I155" s="29"/>
      <c r="J155" s="28"/>
      <c r="K155" s="30"/>
      <c r="L155" s="28"/>
    </row>
    <row r="156" spans="1:12" ht="21" x14ac:dyDescent="0.35">
      <c r="A156" s="57"/>
      <c r="B156" s="28"/>
      <c r="C156" s="29"/>
      <c r="D156" s="28"/>
      <c r="E156" s="29"/>
      <c r="F156" s="28"/>
      <c r="G156" s="17"/>
      <c r="H156" s="16"/>
      <c r="I156" s="29"/>
      <c r="J156" s="28"/>
      <c r="K156" s="30"/>
      <c r="L156" s="28"/>
    </row>
    <row r="157" spans="1:12" ht="21" x14ac:dyDescent="0.35">
      <c r="A157" s="57"/>
      <c r="B157" s="28"/>
      <c r="C157" s="29"/>
      <c r="D157" s="28"/>
      <c r="E157" s="29"/>
      <c r="F157" s="28"/>
      <c r="G157" s="17"/>
      <c r="H157" s="16"/>
      <c r="I157" s="30"/>
      <c r="J157" s="31"/>
      <c r="K157" s="30"/>
      <c r="L157" s="28"/>
    </row>
    <row r="158" spans="1:12" ht="21" x14ac:dyDescent="0.35">
      <c r="A158" s="57"/>
      <c r="B158" s="28"/>
      <c r="C158" s="29"/>
      <c r="D158" s="28"/>
      <c r="E158" s="29"/>
      <c r="F158" s="28"/>
      <c r="G158" s="17"/>
      <c r="H158" s="16"/>
      <c r="I158" s="30"/>
      <c r="J158" s="31"/>
      <c r="K158" s="30"/>
      <c r="L158" s="28"/>
    </row>
    <row r="159" spans="1:12" ht="21" x14ac:dyDescent="0.35">
      <c r="A159" s="57"/>
      <c r="B159" s="28"/>
      <c r="C159" s="29"/>
      <c r="D159" s="28"/>
      <c r="E159" s="29"/>
      <c r="F159" s="28"/>
      <c r="G159" s="17"/>
      <c r="H159" s="16"/>
      <c r="I159" s="30"/>
      <c r="J159" s="31"/>
      <c r="K159" s="30"/>
      <c r="L159" s="28"/>
    </row>
    <row r="160" spans="1:12" ht="21" x14ac:dyDescent="0.35">
      <c r="A160" s="57"/>
      <c r="B160" s="28"/>
      <c r="C160" s="29"/>
      <c r="D160" s="28"/>
      <c r="E160" s="29"/>
      <c r="F160" s="28"/>
      <c r="G160" s="17"/>
      <c r="H160" s="16"/>
      <c r="I160" s="30"/>
      <c r="J160" s="31"/>
      <c r="K160" s="30"/>
      <c r="L160" s="28"/>
    </row>
    <row r="161" spans="1:12" ht="21" x14ac:dyDescent="0.35">
      <c r="A161" s="57"/>
      <c r="B161" s="28"/>
      <c r="C161" s="29"/>
      <c r="D161" s="28"/>
      <c r="E161" s="29"/>
      <c r="F161" s="28"/>
      <c r="G161" s="29"/>
      <c r="H161" s="28"/>
      <c r="I161" s="30"/>
      <c r="J161" s="31"/>
      <c r="K161" s="30"/>
      <c r="L161" s="28"/>
    </row>
    <row r="162" spans="1:12" ht="21" x14ac:dyDescent="0.35">
      <c r="A162" s="57"/>
      <c r="B162" s="28"/>
      <c r="C162" s="29"/>
      <c r="D162" s="28"/>
      <c r="E162" s="29"/>
      <c r="F162" s="28"/>
      <c r="G162" s="29"/>
      <c r="H162" s="28"/>
      <c r="I162" s="30"/>
      <c r="J162" s="31"/>
      <c r="K162" s="30"/>
      <c r="L162" s="28"/>
    </row>
    <row r="163" spans="1:12" ht="21" x14ac:dyDescent="0.35">
      <c r="A163" s="57"/>
      <c r="B163" s="28"/>
      <c r="C163" s="29"/>
      <c r="D163" s="28"/>
      <c r="E163" s="29"/>
      <c r="F163" s="28"/>
      <c r="G163" s="29"/>
      <c r="H163" s="28"/>
      <c r="I163" s="30"/>
      <c r="J163" s="31"/>
      <c r="K163" s="30"/>
      <c r="L163" s="28"/>
    </row>
    <row r="164" spans="1:12" ht="21" x14ac:dyDescent="0.35">
      <c r="A164" s="57"/>
      <c r="B164" s="28"/>
      <c r="C164" s="29"/>
      <c r="D164" s="28"/>
      <c r="E164" s="29"/>
      <c r="F164" s="28"/>
      <c r="G164" s="29"/>
      <c r="H164" s="28"/>
      <c r="I164" s="30"/>
      <c r="J164" s="31"/>
      <c r="K164" s="30"/>
      <c r="L164" s="28"/>
    </row>
    <row r="165" spans="1:12" ht="21" x14ac:dyDescent="0.35">
      <c r="A165" s="57"/>
      <c r="B165" s="28"/>
      <c r="C165" s="29"/>
      <c r="D165" s="28"/>
      <c r="E165" s="29"/>
      <c r="F165" s="28"/>
      <c r="G165" s="29"/>
      <c r="H165" s="28"/>
      <c r="I165" s="30"/>
      <c r="J165" s="31"/>
      <c r="K165" s="30"/>
      <c r="L165" s="28"/>
    </row>
    <row r="166" spans="1:12" ht="21" x14ac:dyDescent="0.35">
      <c r="A166" s="53"/>
      <c r="B166" s="28"/>
      <c r="C166" s="29"/>
      <c r="D166" s="28"/>
      <c r="E166" s="29"/>
      <c r="F166" s="28"/>
      <c r="G166" s="29"/>
      <c r="H166" s="28"/>
      <c r="I166" s="30"/>
      <c r="J166" s="31"/>
      <c r="K166" s="30"/>
      <c r="L166" s="28"/>
    </row>
    <row r="167" spans="1:12" ht="21" x14ac:dyDescent="0.35">
      <c r="A167" s="54"/>
      <c r="B167" s="36"/>
      <c r="C167" s="55"/>
      <c r="D167" s="36"/>
      <c r="E167" s="55"/>
      <c r="F167" s="36"/>
      <c r="G167" s="55"/>
      <c r="H167" s="36"/>
      <c r="I167" s="55"/>
      <c r="J167" s="36"/>
      <c r="K167" s="55"/>
      <c r="L167" s="36"/>
    </row>
    <row r="171" spans="1:12" ht="21" x14ac:dyDescent="0.35">
      <c r="A171" s="115" t="s">
        <v>0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1:12" ht="2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 t="s">
        <v>1</v>
      </c>
      <c r="K172" s="116" t="s">
        <v>2</v>
      </c>
      <c r="L172" s="116"/>
    </row>
    <row r="173" spans="1:12" ht="2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 t="s">
        <v>3</v>
      </c>
      <c r="K173" s="117" t="s">
        <v>42</v>
      </c>
      <c r="L173" s="117"/>
    </row>
    <row r="174" spans="1:12" ht="21" x14ac:dyDescent="0.35">
      <c r="A174" s="2" t="s">
        <v>4</v>
      </c>
      <c r="B174" s="114" t="s">
        <v>63</v>
      </c>
      <c r="C174" s="114"/>
      <c r="D174" s="68" t="s">
        <v>6</v>
      </c>
      <c r="E174" s="113"/>
      <c r="F174" s="113"/>
      <c r="G174" s="4" t="s">
        <v>8</v>
      </c>
      <c r="H174" s="5"/>
      <c r="I174" s="113" t="s">
        <v>141</v>
      </c>
      <c r="J174" s="113"/>
      <c r="K174" s="68" t="s">
        <v>10</v>
      </c>
      <c r="L174" s="6"/>
    </row>
    <row r="175" spans="1:12" ht="21" x14ac:dyDescent="0.35">
      <c r="A175" s="4" t="s">
        <v>12</v>
      </c>
      <c r="B175" s="4"/>
      <c r="C175" s="6" t="s">
        <v>142</v>
      </c>
      <c r="D175" s="112"/>
      <c r="E175" s="112"/>
      <c r="F175" s="112"/>
      <c r="G175" s="2" t="s">
        <v>13</v>
      </c>
      <c r="H175" s="2"/>
      <c r="I175" s="2"/>
      <c r="J175" s="114" t="s">
        <v>138</v>
      </c>
      <c r="K175" s="114"/>
      <c r="L175" s="114"/>
    </row>
    <row r="176" spans="1:12" ht="21" x14ac:dyDescent="0.35">
      <c r="A176" s="7" t="s">
        <v>14</v>
      </c>
      <c r="B176" s="114" t="s">
        <v>143</v>
      </c>
      <c r="C176" s="114"/>
      <c r="D176" s="114"/>
      <c r="E176" s="114"/>
      <c r="F176" s="114"/>
      <c r="G176" s="114"/>
      <c r="H176" s="114"/>
      <c r="I176" s="114"/>
      <c r="J176" s="7"/>
      <c r="K176" s="7" t="s">
        <v>15</v>
      </c>
      <c r="L176" s="49" t="s">
        <v>144</v>
      </c>
    </row>
    <row r="177" spans="1:12" s="1" customFormat="1" ht="21" x14ac:dyDescent="0.35">
      <c r="A177" s="9" t="s">
        <v>17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s="1" customFormat="1" ht="21" x14ac:dyDescent="0.35">
      <c r="A178" s="9" t="s">
        <v>18</v>
      </c>
      <c r="B178" s="7"/>
      <c r="C178" s="7"/>
      <c r="D178" s="7"/>
      <c r="E178" s="7"/>
      <c r="F178" s="7"/>
      <c r="G178" s="7"/>
      <c r="H178" s="7" t="s">
        <v>19</v>
      </c>
      <c r="I178" s="7"/>
      <c r="J178" s="7"/>
      <c r="K178" s="71" t="s">
        <v>16</v>
      </c>
      <c r="L178" s="7"/>
    </row>
    <row r="179" spans="1:12" ht="2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1" x14ac:dyDescent="0.35">
      <c r="A180" s="13"/>
      <c r="B180" s="13"/>
      <c r="C180" s="14"/>
      <c r="D180" s="13" t="s">
        <v>20</v>
      </c>
      <c r="E180" s="14" t="s">
        <v>21</v>
      </c>
      <c r="F180" s="13"/>
      <c r="G180" s="14" t="s">
        <v>22</v>
      </c>
      <c r="H180" s="13" t="s">
        <v>23</v>
      </c>
      <c r="I180" s="14" t="s">
        <v>24</v>
      </c>
      <c r="J180" s="13" t="s">
        <v>24</v>
      </c>
      <c r="K180" s="14"/>
      <c r="L180" s="13"/>
    </row>
    <row r="181" spans="1:12" ht="21" x14ac:dyDescent="0.35">
      <c r="A181" s="16" t="s">
        <v>25</v>
      </c>
      <c r="B181" s="16" t="s">
        <v>26</v>
      </c>
      <c r="C181" s="17" t="s">
        <v>27</v>
      </c>
      <c r="D181" s="16" t="s">
        <v>28</v>
      </c>
      <c r="E181" s="18" t="s">
        <v>29</v>
      </c>
      <c r="F181" s="16" t="s">
        <v>30</v>
      </c>
      <c r="G181" s="17" t="s">
        <v>31</v>
      </c>
      <c r="H181" s="16" t="s">
        <v>32</v>
      </c>
      <c r="I181" s="17" t="s">
        <v>33</v>
      </c>
      <c r="J181" s="16" t="s">
        <v>34</v>
      </c>
      <c r="K181" s="17" t="s">
        <v>35</v>
      </c>
      <c r="L181" s="16" t="s">
        <v>36</v>
      </c>
    </row>
    <row r="182" spans="1:12" ht="21" x14ac:dyDescent="0.35">
      <c r="A182" s="50"/>
      <c r="B182" s="16"/>
      <c r="C182" s="17"/>
      <c r="D182" s="16"/>
      <c r="E182" s="18" t="s">
        <v>37</v>
      </c>
      <c r="F182" s="16"/>
      <c r="G182" s="17"/>
      <c r="H182" s="16" t="s">
        <v>38</v>
      </c>
      <c r="I182" s="17"/>
      <c r="J182" s="16"/>
      <c r="K182" s="17"/>
      <c r="L182" s="16"/>
    </row>
    <row r="183" spans="1:12" ht="21" x14ac:dyDescent="0.35">
      <c r="A183" s="51">
        <v>44041</v>
      </c>
      <c r="B183" s="52"/>
      <c r="C183" s="21" t="s">
        <v>141</v>
      </c>
      <c r="D183" s="13">
        <v>4</v>
      </c>
      <c r="E183" s="22">
        <v>2500</v>
      </c>
      <c r="F183" s="23">
        <f>+E183*D183</f>
        <v>10000</v>
      </c>
      <c r="G183" s="14">
        <v>8</v>
      </c>
      <c r="H183" s="13">
        <v>12.5</v>
      </c>
      <c r="I183" s="14" t="s">
        <v>64</v>
      </c>
      <c r="J183" s="13" t="s">
        <v>64</v>
      </c>
      <c r="K183" s="22">
        <v>10000</v>
      </c>
      <c r="L183" s="20" t="s">
        <v>125</v>
      </c>
    </row>
    <row r="184" spans="1:12" ht="21" x14ac:dyDescent="0.35">
      <c r="A184" s="57"/>
      <c r="B184" s="28" t="s">
        <v>145</v>
      </c>
      <c r="C184" s="29"/>
      <c r="D184" s="16" t="s">
        <v>39</v>
      </c>
      <c r="E184" s="29"/>
      <c r="F184" s="28"/>
      <c r="G184" s="17"/>
      <c r="H184" s="16"/>
      <c r="I184" s="29"/>
      <c r="J184" s="28"/>
      <c r="K184" s="30"/>
      <c r="L184" s="28"/>
    </row>
    <row r="185" spans="1:12" ht="21" x14ac:dyDescent="0.35">
      <c r="A185" s="57"/>
      <c r="B185" s="28"/>
      <c r="C185" s="29"/>
      <c r="D185" s="28"/>
      <c r="E185" s="29"/>
      <c r="F185" s="28"/>
      <c r="G185" s="17"/>
      <c r="H185" s="16"/>
      <c r="I185" s="29"/>
      <c r="J185" s="28"/>
      <c r="K185" s="30"/>
      <c r="L185" s="28"/>
    </row>
    <row r="186" spans="1:12" ht="21" x14ac:dyDescent="0.35">
      <c r="A186" s="57"/>
      <c r="B186" s="28"/>
      <c r="C186" s="29"/>
      <c r="D186" s="28"/>
      <c r="E186" s="29"/>
      <c r="F186" s="28"/>
      <c r="G186" s="17"/>
      <c r="H186" s="16"/>
      <c r="I186" s="30"/>
      <c r="J186" s="31"/>
      <c r="K186" s="30"/>
      <c r="L186" s="28"/>
    </row>
    <row r="187" spans="1:12" ht="21" x14ac:dyDescent="0.35">
      <c r="A187" s="57"/>
      <c r="B187" s="28"/>
      <c r="C187" s="29"/>
      <c r="D187" s="28"/>
      <c r="E187" s="29"/>
      <c r="F187" s="28"/>
      <c r="G187" s="17"/>
      <c r="H187" s="16"/>
      <c r="I187" s="30"/>
      <c r="J187" s="31"/>
      <c r="K187" s="30"/>
      <c r="L187" s="28"/>
    </row>
    <row r="188" spans="1:12" ht="21" x14ac:dyDescent="0.35">
      <c r="A188" s="57"/>
      <c r="B188" s="28"/>
      <c r="C188" s="29"/>
      <c r="D188" s="28"/>
      <c r="E188" s="29"/>
      <c r="F188" s="28"/>
      <c r="G188" s="17"/>
      <c r="H188" s="16"/>
      <c r="I188" s="30"/>
      <c r="J188" s="31"/>
      <c r="K188" s="30"/>
      <c r="L188" s="28"/>
    </row>
    <row r="189" spans="1:12" ht="21" x14ac:dyDescent="0.35">
      <c r="A189" s="57"/>
      <c r="B189" s="28"/>
      <c r="C189" s="29"/>
      <c r="D189" s="28"/>
      <c r="E189" s="29"/>
      <c r="F189" s="28"/>
      <c r="G189" s="17"/>
      <c r="H189" s="16"/>
      <c r="I189" s="30"/>
      <c r="J189" s="31"/>
      <c r="K189" s="30"/>
      <c r="L189" s="28"/>
    </row>
    <row r="190" spans="1:12" ht="21" x14ac:dyDescent="0.35">
      <c r="A190" s="57"/>
      <c r="B190" s="28"/>
      <c r="C190" s="29"/>
      <c r="D190" s="28"/>
      <c r="E190" s="29"/>
      <c r="F190" s="28"/>
      <c r="G190" s="29"/>
      <c r="H190" s="28"/>
      <c r="I190" s="30"/>
      <c r="J190" s="31"/>
      <c r="K190" s="30"/>
      <c r="L190" s="28"/>
    </row>
    <row r="191" spans="1:12" ht="21" x14ac:dyDescent="0.35">
      <c r="A191" s="57"/>
      <c r="B191" s="28"/>
      <c r="C191" s="29"/>
      <c r="D191" s="28"/>
      <c r="E191" s="29"/>
      <c r="F191" s="28"/>
      <c r="G191" s="29"/>
      <c r="H191" s="28"/>
      <c r="I191" s="30"/>
      <c r="J191" s="31"/>
      <c r="K191" s="30"/>
      <c r="L191" s="28"/>
    </row>
    <row r="192" spans="1:12" ht="21" x14ac:dyDescent="0.35">
      <c r="A192" s="57"/>
      <c r="B192" s="28"/>
      <c r="C192" s="29"/>
      <c r="D192" s="28"/>
      <c r="E192" s="29"/>
      <c r="F192" s="28"/>
      <c r="G192" s="29"/>
      <c r="H192" s="28"/>
      <c r="I192" s="30"/>
      <c r="J192" s="31"/>
      <c r="K192" s="30"/>
      <c r="L192" s="28"/>
    </row>
    <row r="193" spans="1:12" ht="21" x14ac:dyDescent="0.35">
      <c r="A193" s="57"/>
      <c r="B193" s="28"/>
      <c r="C193" s="29"/>
      <c r="D193" s="28"/>
      <c r="E193" s="29"/>
      <c r="F193" s="28"/>
      <c r="G193" s="29"/>
      <c r="H193" s="28"/>
      <c r="I193" s="30"/>
      <c r="J193" s="31"/>
      <c r="K193" s="30"/>
      <c r="L193" s="28"/>
    </row>
    <row r="194" spans="1:12" ht="21" x14ac:dyDescent="0.35">
      <c r="A194" s="57"/>
      <c r="B194" s="28"/>
      <c r="C194" s="29"/>
      <c r="D194" s="28"/>
      <c r="E194" s="29"/>
      <c r="F194" s="28"/>
      <c r="G194" s="29"/>
      <c r="H194" s="28"/>
      <c r="I194" s="30"/>
      <c r="J194" s="31"/>
      <c r="K194" s="30"/>
      <c r="L194" s="28"/>
    </row>
    <row r="195" spans="1:12" ht="21" x14ac:dyDescent="0.35">
      <c r="A195" s="53"/>
      <c r="B195" s="28"/>
      <c r="C195" s="29"/>
      <c r="D195" s="28"/>
      <c r="E195" s="29"/>
      <c r="F195" s="28"/>
      <c r="G195" s="29"/>
      <c r="H195" s="28"/>
      <c r="I195" s="30"/>
      <c r="J195" s="31"/>
      <c r="K195" s="30"/>
      <c r="L195" s="28"/>
    </row>
    <row r="196" spans="1:12" ht="21" x14ac:dyDescent="0.35">
      <c r="A196" s="54"/>
      <c r="B196" s="36"/>
      <c r="C196" s="55"/>
      <c r="D196" s="36"/>
      <c r="E196" s="55"/>
      <c r="F196" s="36"/>
      <c r="G196" s="55"/>
      <c r="H196" s="36"/>
      <c r="I196" s="55"/>
      <c r="J196" s="36"/>
      <c r="K196" s="55"/>
      <c r="L196" s="36"/>
    </row>
    <row r="200" spans="1:12" ht="21" x14ac:dyDescent="0.35">
      <c r="A200" s="115" t="s">
        <v>0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1:12" ht="2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 t="s">
        <v>1</v>
      </c>
      <c r="K201" s="116" t="s">
        <v>2</v>
      </c>
      <c r="L201" s="116"/>
    </row>
    <row r="202" spans="1:12" ht="2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 t="s">
        <v>3</v>
      </c>
      <c r="K202" s="117" t="s">
        <v>42</v>
      </c>
      <c r="L202" s="117"/>
    </row>
    <row r="203" spans="1:12" ht="21" x14ac:dyDescent="0.35">
      <c r="A203" s="2" t="s">
        <v>4</v>
      </c>
      <c r="B203" s="114" t="s">
        <v>63</v>
      </c>
      <c r="C203" s="114"/>
      <c r="D203" s="68" t="s">
        <v>6</v>
      </c>
      <c r="E203" s="113"/>
      <c r="F203" s="113"/>
      <c r="G203" s="4" t="s">
        <v>8</v>
      </c>
      <c r="H203" s="5"/>
      <c r="I203" s="113" t="s">
        <v>196</v>
      </c>
      <c r="J203" s="113"/>
      <c r="K203" s="68" t="s">
        <v>10</v>
      </c>
      <c r="L203" s="6" t="s">
        <v>197</v>
      </c>
    </row>
    <row r="204" spans="1:12" ht="21" x14ac:dyDescent="0.35">
      <c r="A204" s="4" t="s">
        <v>12</v>
      </c>
      <c r="B204" s="4"/>
      <c r="C204" s="6" t="s">
        <v>42</v>
      </c>
      <c r="D204" s="112"/>
      <c r="E204" s="112"/>
      <c r="F204" s="112"/>
      <c r="G204" s="2" t="s">
        <v>13</v>
      </c>
      <c r="H204" s="2"/>
      <c r="I204" s="2"/>
      <c r="J204" s="114" t="s">
        <v>200</v>
      </c>
      <c r="K204" s="114"/>
      <c r="L204" s="114"/>
    </row>
    <row r="205" spans="1:12" ht="21" x14ac:dyDescent="0.35">
      <c r="A205" s="7" t="s">
        <v>14</v>
      </c>
      <c r="B205" s="114" t="s">
        <v>199</v>
      </c>
      <c r="C205" s="114"/>
      <c r="D205" s="114"/>
      <c r="E205" s="114"/>
      <c r="F205" s="114"/>
      <c r="G205" s="114"/>
      <c r="H205" s="114"/>
      <c r="I205" s="114"/>
      <c r="J205" s="7"/>
      <c r="K205" s="7" t="s">
        <v>15</v>
      </c>
      <c r="L205" s="49" t="s">
        <v>198</v>
      </c>
    </row>
    <row r="206" spans="1:12" s="1" customFormat="1" ht="21" x14ac:dyDescent="0.35">
      <c r="A206" s="9" t="s">
        <v>17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s="1" customFormat="1" ht="21" x14ac:dyDescent="0.35">
      <c r="A207" s="9" t="s">
        <v>18</v>
      </c>
      <c r="B207" s="7"/>
      <c r="C207" s="7"/>
      <c r="D207" s="7"/>
      <c r="E207" s="7"/>
      <c r="F207" s="7"/>
      <c r="G207" s="7"/>
      <c r="H207" s="7" t="s">
        <v>19</v>
      </c>
      <c r="I207" s="7"/>
      <c r="J207" s="7"/>
      <c r="K207" s="71" t="s">
        <v>16</v>
      </c>
      <c r="L207" s="7"/>
    </row>
    <row r="208" spans="1:12" ht="2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1" x14ac:dyDescent="0.35">
      <c r="A209" s="13"/>
      <c r="B209" s="13"/>
      <c r="C209" s="14"/>
      <c r="D209" s="13" t="s">
        <v>20</v>
      </c>
      <c r="E209" s="14" t="s">
        <v>21</v>
      </c>
      <c r="F209" s="13"/>
      <c r="G209" s="14" t="s">
        <v>22</v>
      </c>
      <c r="H209" s="13" t="s">
        <v>23</v>
      </c>
      <c r="I209" s="14" t="s">
        <v>24</v>
      </c>
      <c r="J209" s="13" t="s">
        <v>24</v>
      </c>
      <c r="K209" s="14"/>
      <c r="L209" s="13"/>
    </row>
    <row r="210" spans="1:12" ht="21" x14ac:dyDescent="0.35">
      <c r="A210" s="16" t="s">
        <v>25</v>
      </c>
      <c r="B210" s="16" t="s">
        <v>26</v>
      </c>
      <c r="C210" s="17" t="s">
        <v>27</v>
      </c>
      <c r="D210" s="16" t="s">
        <v>28</v>
      </c>
      <c r="E210" s="18" t="s">
        <v>29</v>
      </c>
      <c r="F210" s="16" t="s">
        <v>30</v>
      </c>
      <c r="G210" s="17" t="s">
        <v>31</v>
      </c>
      <c r="H210" s="16" t="s">
        <v>32</v>
      </c>
      <c r="I210" s="17" t="s">
        <v>33</v>
      </c>
      <c r="J210" s="16" t="s">
        <v>34</v>
      </c>
      <c r="K210" s="17" t="s">
        <v>35</v>
      </c>
      <c r="L210" s="16" t="s">
        <v>36</v>
      </c>
    </row>
    <row r="211" spans="1:12" ht="21" x14ac:dyDescent="0.35">
      <c r="A211" s="50"/>
      <c r="B211" s="16"/>
      <c r="C211" s="17"/>
      <c r="D211" s="16"/>
      <c r="E211" s="18" t="s">
        <v>37</v>
      </c>
      <c r="F211" s="16"/>
      <c r="G211" s="17"/>
      <c r="H211" s="16" t="s">
        <v>38</v>
      </c>
      <c r="I211" s="17"/>
      <c r="J211" s="16"/>
      <c r="K211" s="17"/>
      <c r="L211" s="16"/>
    </row>
    <row r="212" spans="1:12" ht="21" x14ac:dyDescent="0.35">
      <c r="A212" s="51">
        <v>43999</v>
      </c>
      <c r="B212" s="52"/>
      <c r="C212" s="21" t="s">
        <v>196</v>
      </c>
      <c r="D212" s="13">
        <v>100</v>
      </c>
      <c r="E212" s="22">
        <v>170</v>
      </c>
      <c r="F212" s="23">
        <f>+E212*D212</f>
        <v>17000</v>
      </c>
      <c r="G212" s="14">
        <v>8</v>
      </c>
      <c r="H212" s="13">
        <v>12.5</v>
      </c>
      <c r="I212" s="14" t="s">
        <v>64</v>
      </c>
      <c r="J212" s="13" t="s">
        <v>64</v>
      </c>
      <c r="K212" s="22">
        <v>17000</v>
      </c>
      <c r="L212" s="20" t="s">
        <v>125</v>
      </c>
    </row>
    <row r="213" spans="1:12" ht="21" x14ac:dyDescent="0.35">
      <c r="A213" s="57"/>
      <c r="B213" s="28" t="s">
        <v>201</v>
      </c>
      <c r="C213" s="29"/>
      <c r="D213" s="16" t="s">
        <v>202</v>
      </c>
      <c r="E213" s="29"/>
      <c r="F213" s="28"/>
      <c r="G213" s="17"/>
      <c r="H213" s="16"/>
      <c r="I213" s="29"/>
      <c r="J213" s="28"/>
      <c r="K213" s="30"/>
      <c r="L213" s="28"/>
    </row>
    <row r="214" spans="1:12" ht="21" x14ac:dyDescent="0.35">
      <c r="A214" s="57"/>
      <c r="B214" s="28"/>
      <c r="C214" s="29"/>
      <c r="D214" s="28"/>
      <c r="E214" s="29"/>
      <c r="F214" s="28"/>
      <c r="G214" s="17"/>
      <c r="H214" s="16"/>
      <c r="I214" s="29"/>
      <c r="J214" s="28"/>
      <c r="K214" s="30"/>
      <c r="L214" s="28"/>
    </row>
    <row r="215" spans="1:12" ht="21" x14ac:dyDescent="0.35">
      <c r="A215" s="57"/>
      <c r="B215" s="28"/>
      <c r="C215" s="29"/>
      <c r="D215" s="28"/>
      <c r="E215" s="29"/>
      <c r="F215" s="28"/>
      <c r="G215" s="17"/>
      <c r="H215" s="16"/>
      <c r="I215" s="30"/>
      <c r="J215" s="31"/>
      <c r="K215" s="30"/>
      <c r="L215" s="28"/>
    </row>
    <row r="216" spans="1:12" ht="21" x14ac:dyDescent="0.35">
      <c r="A216" s="57"/>
      <c r="B216" s="28"/>
      <c r="C216" s="29"/>
      <c r="D216" s="28"/>
      <c r="E216" s="29"/>
      <c r="F216" s="28"/>
      <c r="G216" s="17"/>
      <c r="H216" s="16"/>
      <c r="I216" s="30"/>
      <c r="J216" s="31"/>
      <c r="K216" s="30"/>
      <c r="L216" s="28"/>
    </row>
    <row r="217" spans="1:12" ht="21" x14ac:dyDescent="0.35">
      <c r="A217" s="57"/>
      <c r="B217" s="28"/>
      <c r="C217" s="29"/>
      <c r="D217" s="28"/>
      <c r="E217" s="29"/>
      <c r="F217" s="28"/>
      <c r="G217" s="17"/>
      <c r="H217" s="16"/>
      <c r="I217" s="30"/>
      <c r="J217" s="31"/>
      <c r="K217" s="30"/>
      <c r="L217" s="28"/>
    </row>
    <row r="218" spans="1:12" ht="21" x14ac:dyDescent="0.35">
      <c r="A218" s="57"/>
      <c r="B218" s="28"/>
      <c r="C218" s="29"/>
      <c r="D218" s="28"/>
      <c r="E218" s="29"/>
      <c r="F218" s="28"/>
      <c r="G218" s="17"/>
      <c r="H218" s="16"/>
      <c r="I218" s="30"/>
      <c r="J218" s="31"/>
      <c r="K218" s="30"/>
      <c r="L218" s="28"/>
    </row>
    <row r="219" spans="1:12" ht="21" x14ac:dyDescent="0.35">
      <c r="A219" s="57"/>
      <c r="B219" s="28"/>
      <c r="C219" s="29"/>
      <c r="D219" s="28"/>
      <c r="E219" s="29"/>
      <c r="F219" s="28"/>
      <c r="G219" s="29"/>
      <c r="H219" s="28"/>
      <c r="I219" s="30"/>
      <c r="J219" s="31"/>
      <c r="K219" s="30"/>
      <c r="L219" s="28"/>
    </row>
    <row r="220" spans="1:12" ht="21" x14ac:dyDescent="0.35">
      <c r="A220" s="57"/>
      <c r="B220" s="28"/>
      <c r="C220" s="29"/>
      <c r="D220" s="28"/>
      <c r="E220" s="29"/>
      <c r="F220" s="28"/>
      <c r="G220" s="29"/>
      <c r="H220" s="28"/>
      <c r="I220" s="30"/>
      <c r="J220" s="31"/>
      <c r="K220" s="30"/>
      <c r="L220" s="28"/>
    </row>
    <row r="221" spans="1:12" ht="21" x14ac:dyDescent="0.35">
      <c r="A221" s="57"/>
      <c r="B221" s="28"/>
      <c r="C221" s="29"/>
      <c r="D221" s="28"/>
      <c r="E221" s="29"/>
      <c r="F221" s="28"/>
      <c r="G221" s="29"/>
      <c r="H221" s="28"/>
      <c r="I221" s="30"/>
      <c r="J221" s="31"/>
      <c r="K221" s="30"/>
      <c r="L221" s="28"/>
    </row>
    <row r="222" spans="1:12" ht="21" x14ac:dyDescent="0.35">
      <c r="A222" s="57"/>
      <c r="B222" s="28"/>
      <c r="C222" s="29"/>
      <c r="D222" s="28"/>
      <c r="E222" s="29"/>
      <c r="F222" s="28"/>
      <c r="G222" s="29"/>
      <c r="H222" s="28"/>
      <c r="I222" s="30"/>
      <c r="J222" s="31"/>
      <c r="K222" s="30"/>
      <c r="L222" s="28"/>
    </row>
    <row r="223" spans="1:12" ht="21" x14ac:dyDescent="0.35">
      <c r="A223" s="57"/>
      <c r="B223" s="28"/>
      <c r="C223" s="29"/>
      <c r="D223" s="28"/>
      <c r="E223" s="29"/>
      <c r="F223" s="28"/>
      <c r="G223" s="29"/>
      <c r="H223" s="28"/>
      <c r="I223" s="30"/>
      <c r="J223" s="31"/>
      <c r="K223" s="30"/>
      <c r="L223" s="28"/>
    </row>
    <row r="224" spans="1:12" ht="21" x14ac:dyDescent="0.35">
      <c r="A224" s="53"/>
      <c r="B224" s="28"/>
      <c r="C224" s="29"/>
      <c r="D224" s="28"/>
      <c r="E224" s="29"/>
      <c r="F224" s="28"/>
      <c r="G224" s="29"/>
      <c r="H224" s="28"/>
      <c r="I224" s="30"/>
      <c r="J224" s="31"/>
      <c r="K224" s="30"/>
      <c r="L224" s="28"/>
    </row>
    <row r="225" spans="1:12" ht="21" x14ac:dyDescent="0.35">
      <c r="A225" s="54"/>
      <c r="B225" s="36"/>
      <c r="C225" s="55"/>
      <c r="D225" s="36"/>
      <c r="E225" s="55"/>
      <c r="F225" s="36"/>
      <c r="G225" s="55"/>
      <c r="H225" s="36"/>
      <c r="I225" s="55"/>
      <c r="J225" s="36"/>
      <c r="K225" s="55"/>
      <c r="L225" s="36"/>
    </row>
    <row r="228" spans="1:12" ht="21" x14ac:dyDescent="0.35">
      <c r="A228" s="115" t="s">
        <v>0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1:12" ht="2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 t="s">
        <v>1</v>
      </c>
      <c r="K229" s="116" t="s">
        <v>2</v>
      </c>
      <c r="L229" s="116"/>
    </row>
    <row r="230" spans="1:12" ht="2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 t="s">
        <v>3</v>
      </c>
      <c r="K230" s="117" t="s">
        <v>42</v>
      </c>
      <c r="L230" s="117"/>
    </row>
    <row r="231" spans="1:12" ht="21" x14ac:dyDescent="0.35">
      <c r="A231" s="2" t="s">
        <v>4</v>
      </c>
      <c r="B231" s="114" t="s">
        <v>63</v>
      </c>
      <c r="C231" s="114"/>
      <c r="D231" s="68" t="s">
        <v>6</v>
      </c>
      <c r="E231" s="113"/>
      <c r="F231" s="113"/>
      <c r="G231" s="4" t="s">
        <v>8</v>
      </c>
      <c r="H231" s="5"/>
      <c r="I231" s="113" t="s">
        <v>214</v>
      </c>
      <c r="J231" s="113"/>
      <c r="K231" s="68" t="s">
        <v>10</v>
      </c>
      <c r="L231" s="6"/>
    </row>
    <row r="232" spans="1:12" ht="21" x14ac:dyDescent="0.35">
      <c r="A232" s="4" t="s">
        <v>12</v>
      </c>
      <c r="B232" s="4"/>
      <c r="C232" s="6" t="s">
        <v>42</v>
      </c>
      <c r="D232" s="112"/>
      <c r="E232" s="112"/>
      <c r="F232" s="112"/>
      <c r="G232" s="2" t="s">
        <v>13</v>
      </c>
      <c r="H232" s="2"/>
      <c r="I232" s="2"/>
      <c r="J232" s="114" t="s">
        <v>218</v>
      </c>
      <c r="K232" s="114"/>
      <c r="L232" s="114"/>
    </row>
    <row r="233" spans="1:12" ht="21" x14ac:dyDescent="0.35">
      <c r="A233" s="7" t="s">
        <v>14</v>
      </c>
      <c r="B233" s="114" t="s">
        <v>219</v>
      </c>
      <c r="C233" s="114"/>
      <c r="D233" s="114"/>
      <c r="E233" s="114"/>
      <c r="F233" s="114"/>
      <c r="G233" s="114"/>
      <c r="H233" s="114"/>
      <c r="I233" s="114"/>
      <c r="J233" s="7"/>
      <c r="K233" s="7" t="s">
        <v>15</v>
      </c>
      <c r="L233" s="49">
        <v>43328189</v>
      </c>
    </row>
    <row r="234" spans="1:12" s="1" customFormat="1" ht="21" x14ac:dyDescent="0.35">
      <c r="A234" s="9" t="s">
        <v>17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s="1" customFormat="1" ht="21" x14ac:dyDescent="0.35">
      <c r="A235" s="9" t="s">
        <v>18</v>
      </c>
      <c r="B235" s="7"/>
      <c r="C235" s="7"/>
      <c r="D235" s="7"/>
      <c r="E235" s="7"/>
      <c r="F235" s="7"/>
      <c r="G235" s="7"/>
      <c r="H235" s="7" t="s">
        <v>19</v>
      </c>
      <c r="I235" s="7"/>
      <c r="J235" s="7"/>
      <c r="K235" s="71" t="s">
        <v>16</v>
      </c>
      <c r="L235" s="7"/>
    </row>
    <row r="236" spans="1:12" ht="2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1" x14ac:dyDescent="0.35">
      <c r="A237" s="13"/>
      <c r="B237" s="13"/>
      <c r="C237" s="14"/>
      <c r="D237" s="13" t="s">
        <v>20</v>
      </c>
      <c r="E237" s="14" t="s">
        <v>21</v>
      </c>
      <c r="F237" s="13"/>
      <c r="G237" s="14" t="s">
        <v>22</v>
      </c>
      <c r="H237" s="13" t="s">
        <v>23</v>
      </c>
      <c r="I237" s="14" t="s">
        <v>24</v>
      </c>
      <c r="J237" s="13" t="s">
        <v>24</v>
      </c>
      <c r="K237" s="14"/>
      <c r="L237" s="13"/>
    </row>
    <row r="238" spans="1:12" ht="21" x14ac:dyDescent="0.35">
      <c r="A238" s="16" t="s">
        <v>25</v>
      </c>
      <c r="B238" s="16" t="s">
        <v>26</v>
      </c>
      <c r="C238" s="17" t="s">
        <v>27</v>
      </c>
      <c r="D238" s="16" t="s">
        <v>28</v>
      </c>
      <c r="E238" s="18" t="s">
        <v>29</v>
      </c>
      <c r="F238" s="16" t="s">
        <v>30</v>
      </c>
      <c r="G238" s="17" t="s">
        <v>31</v>
      </c>
      <c r="H238" s="16" t="s">
        <v>32</v>
      </c>
      <c r="I238" s="17" t="s">
        <v>33</v>
      </c>
      <c r="J238" s="16" t="s">
        <v>34</v>
      </c>
      <c r="K238" s="17" t="s">
        <v>35</v>
      </c>
      <c r="L238" s="16" t="s">
        <v>36</v>
      </c>
    </row>
    <row r="239" spans="1:12" ht="21" x14ac:dyDescent="0.35">
      <c r="A239" s="50"/>
      <c r="B239" s="16"/>
      <c r="C239" s="17"/>
      <c r="D239" s="16"/>
      <c r="E239" s="18" t="s">
        <v>37</v>
      </c>
      <c r="F239" s="16"/>
      <c r="G239" s="17"/>
      <c r="H239" s="16" t="s">
        <v>38</v>
      </c>
      <c r="I239" s="17"/>
      <c r="J239" s="16"/>
      <c r="K239" s="17"/>
      <c r="L239" s="16"/>
    </row>
    <row r="240" spans="1:12" ht="21" x14ac:dyDescent="0.35">
      <c r="A240" s="51">
        <v>40791</v>
      </c>
      <c r="B240" s="52"/>
      <c r="C240" s="21" t="s">
        <v>214</v>
      </c>
      <c r="D240" s="13"/>
      <c r="E240" s="22">
        <v>2600</v>
      </c>
      <c r="F240" s="23">
        <f>+E240*D240</f>
        <v>0</v>
      </c>
      <c r="G240" s="14">
        <v>8</v>
      </c>
      <c r="H240" s="13">
        <v>12.5</v>
      </c>
      <c r="I240" s="14" t="s">
        <v>64</v>
      </c>
      <c r="J240" s="13" t="s">
        <v>64</v>
      </c>
      <c r="K240" s="22">
        <v>2080</v>
      </c>
      <c r="L240" s="20" t="s">
        <v>125</v>
      </c>
    </row>
    <row r="241" spans="1:12" ht="21" x14ac:dyDescent="0.35">
      <c r="A241" s="57"/>
      <c r="B241" s="28" t="s">
        <v>220</v>
      </c>
      <c r="C241" s="29"/>
      <c r="D241" s="16" t="s">
        <v>202</v>
      </c>
      <c r="E241" s="29"/>
      <c r="F241" s="28"/>
      <c r="G241" s="17"/>
      <c r="H241" s="16"/>
      <c r="I241" s="29"/>
      <c r="J241" s="28"/>
      <c r="K241" s="30"/>
      <c r="L241" s="28"/>
    </row>
    <row r="242" spans="1:12" ht="21" x14ac:dyDescent="0.35">
      <c r="A242" s="57"/>
      <c r="B242" s="28"/>
      <c r="C242" s="29"/>
      <c r="D242" s="28"/>
      <c r="E242" s="29"/>
      <c r="F242" s="28"/>
      <c r="G242" s="17"/>
      <c r="H242" s="16"/>
      <c r="I242" s="29"/>
      <c r="J242" s="28"/>
      <c r="K242" s="30"/>
      <c r="L242" s="28"/>
    </row>
    <row r="243" spans="1:12" ht="21" x14ac:dyDescent="0.35">
      <c r="A243" s="57"/>
      <c r="B243" s="28"/>
      <c r="C243" s="29"/>
      <c r="D243" s="28"/>
      <c r="E243" s="29"/>
      <c r="F243" s="28"/>
      <c r="G243" s="17"/>
      <c r="H243" s="16"/>
      <c r="I243" s="30"/>
      <c r="J243" s="31"/>
      <c r="K243" s="30"/>
      <c r="L243" s="28"/>
    </row>
    <row r="244" spans="1:12" ht="21" x14ac:dyDescent="0.35">
      <c r="A244" s="57"/>
      <c r="B244" s="28"/>
      <c r="C244" s="29"/>
      <c r="D244" s="28"/>
      <c r="E244" s="29"/>
      <c r="F244" s="28"/>
      <c r="G244" s="17"/>
      <c r="H244" s="16"/>
      <c r="I244" s="30"/>
      <c r="J244" s="31"/>
      <c r="K244" s="30"/>
      <c r="L244" s="28"/>
    </row>
    <row r="245" spans="1:12" ht="21" x14ac:dyDescent="0.35">
      <c r="A245" s="57"/>
      <c r="B245" s="28"/>
      <c r="C245" s="29"/>
      <c r="D245" s="28"/>
      <c r="E245" s="29"/>
      <c r="F245" s="28"/>
      <c r="G245" s="17"/>
      <c r="H245" s="16"/>
      <c r="I245" s="30"/>
      <c r="J245" s="31"/>
      <c r="K245" s="30"/>
      <c r="L245" s="28"/>
    </row>
    <row r="246" spans="1:12" ht="21" x14ac:dyDescent="0.35">
      <c r="A246" s="57"/>
      <c r="B246" s="28"/>
      <c r="C246" s="29"/>
      <c r="D246" s="28"/>
      <c r="E246" s="29"/>
      <c r="F246" s="28"/>
      <c r="G246" s="17"/>
      <c r="H246" s="16"/>
      <c r="I246" s="30"/>
      <c r="J246" s="31"/>
      <c r="K246" s="30"/>
      <c r="L246" s="28"/>
    </row>
    <row r="247" spans="1:12" ht="21" x14ac:dyDescent="0.35">
      <c r="A247" s="57"/>
      <c r="B247" s="28"/>
      <c r="C247" s="29"/>
      <c r="D247" s="28"/>
      <c r="E247" s="29"/>
      <c r="F247" s="28"/>
      <c r="G247" s="29"/>
      <c r="H247" s="28"/>
      <c r="I247" s="30"/>
      <c r="J247" s="31"/>
      <c r="K247" s="30"/>
      <c r="L247" s="28"/>
    </row>
    <row r="248" spans="1:12" ht="21" x14ac:dyDescent="0.35">
      <c r="A248" s="57"/>
      <c r="B248" s="28"/>
      <c r="C248" s="29"/>
      <c r="D248" s="28"/>
      <c r="E248" s="29"/>
      <c r="F248" s="28"/>
      <c r="G248" s="29"/>
      <c r="H248" s="28"/>
      <c r="I248" s="30"/>
      <c r="J248" s="31"/>
      <c r="K248" s="30"/>
      <c r="L248" s="28"/>
    </row>
    <row r="249" spans="1:12" ht="21" x14ac:dyDescent="0.35">
      <c r="A249" s="57"/>
      <c r="B249" s="28"/>
      <c r="C249" s="29"/>
      <c r="D249" s="28"/>
      <c r="E249" s="29"/>
      <c r="F249" s="28"/>
      <c r="G249" s="29"/>
      <c r="H249" s="28"/>
      <c r="I249" s="30"/>
      <c r="J249" s="31"/>
      <c r="K249" s="30"/>
      <c r="L249" s="28"/>
    </row>
    <row r="250" spans="1:12" ht="21" x14ac:dyDescent="0.35">
      <c r="A250" s="57"/>
      <c r="B250" s="28"/>
      <c r="C250" s="29"/>
      <c r="D250" s="28"/>
      <c r="E250" s="29"/>
      <c r="F250" s="28"/>
      <c r="G250" s="29"/>
      <c r="H250" s="28"/>
      <c r="I250" s="30"/>
      <c r="J250" s="31"/>
      <c r="K250" s="30"/>
      <c r="L250" s="28"/>
    </row>
    <row r="251" spans="1:12" ht="21" x14ac:dyDescent="0.35">
      <c r="A251" s="57"/>
      <c r="B251" s="28"/>
      <c r="C251" s="29"/>
      <c r="D251" s="28"/>
      <c r="E251" s="29"/>
      <c r="F251" s="28"/>
      <c r="G251" s="29"/>
      <c r="H251" s="28"/>
      <c r="I251" s="30"/>
      <c r="J251" s="31"/>
      <c r="K251" s="30"/>
      <c r="L251" s="28"/>
    </row>
    <row r="252" spans="1:12" ht="21" x14ac:dyDescent="0.35">
      <c r="A252" s="53"/>
      <c r="B252" s="28"/>
      <c r="C252" s="29"/>
      <c r="D252" s="28"/>
      <c r="E252" s="29"/>
      <c r="F252" s="28"/>
      <c r="G252" s="29"/>
      <c r="H252" s="28"/>
      <c r="I252" s="30"/>
      <c r="J252" s="31"/>
      <c r="K252" s="30"/>
      <c r="L252" s="28"/>
    </row>
    <row r="253" spans="1:12" ht="21" x14ac:dyDescent="0.35">
      <c r="A253" s="54"/>
      <c r="B253" s="36"/>
      <c r="C253" s="55"/>
      <c r="D253" s="36"/>
      <c r="E253" s="55"/>
      <c r="F253" s="36"/>
      <c r="G253" s="55"/>
      <c r="H253" s="36"/>
      <c r="I253" s="55"/>
      <c r="J253" s="36"/>
      <c r="K253" s="55"/>
      <c r="L253" s="36"/>
    </row>
    <row r="257" spans="1:12" ht="21" x14ac:dyDescent="0.35">
      <c r="A257" s="115" t="s">
        <v>0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1:12" ht="2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 t="s">
        <v>1</v>
      </c>
      <c r="K258" s="116" t="s">
        <v>2</v>
      </c>
      <c r="L258" s="116"/>
    </row>
    <row r="259" spans="1:12" ht="2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 t="s">
        <v>3</v>
      </c>
      <c r="K259" s="117" t="s">
        <v>42</v>
      </c>
      <c r="L259" s="117"/>
    </row>
    <row r="260" spans="1:12" ht="21" x14ac:dyDescent="0.35">
      <c r="A260" s="2" t="s">
        <v>4</v>
      </c>
      <c r="B260" s="114" t="s">
        <v>63</v>
      </c>
      <c r="C260" s="114"/>
      <c r="D260" s="68" t="s">
        <v>6</v>
      </c>
      <c r="E260" s="113">
        <v>1</v>
      </c>
      <c r="F260" s="113"/>
      <c r="G260" s="4" t="s">
        <v>8</v>
      </c>
      <c r="H260" s="5"/>
      <c r="I260" s="113" t="s">
        <v>222</v>
      </c>
      <c r="J260" s="113"/>
      <c r="K260" s="68" t="s">
        <v>10</v>
      </c>
      <c r="L260" s="48" t="s">
        <v>223</v>
      </c>
    </row>
    <row r="261" spans="1:12" ht="21" x14ac:dyDescent="0.35">
      <c r="A261" s="4" t="s">
        <v>12</v>
      </c>
      <c r="B261" s="4"/>
      <c r="C261" s="6" t="s">
        <v>97</v>
      </c>
      <c r="D261" s="112"/>
      <c r="E261" s="112"/>
      <c r="F261" s="112"/>
      <c r="G261" s="2" t="s">
        <v>13</v>
      </c>
      <c r="H261" s="2"/>
      <c r="I261" s="2"/>
      <c r="J261" s="114" t="s">
        <v>98</v>
      </c>
      <c r="K261" s="114"/>
      <c r="L261" s="114"/>
    </row>
    <row r="262" spans="1:12" ht="21" x14ac:dyDescent="0.35">
      <c r="A262" s="7" t="s">
        <v>14</v>
      </c>
      <c r="B262" s="114" t="s">
        <v>96</v>
      </c>
      <c r="C262" s="114"/>
      <c r="D262" s="114"/>
      <c r="E262" s="114"/>
      <c r="F262" s="114"/>
      <c r="G262" s="114"/>
      <c r="H262" s="114"/>
      <c r="I262" s="114"/>
      <c r="J262" s="7"/>
      <c r="K262" s="7" t="s">
        <v>15</v>
      </c>
      <c r="L262" s="49">
        <v>43328189</v>
      </c>
    </row>
    <row r="263" spans="1:12" s="1" customFormat="1" ht="21" x14ac:dyDescent="0.35">
      <c r="A263" s="9" t="s">
        <v>17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s="1" customFormat="1" ht="21" x14ac:dyDescent="0.35">
      <c r="A264" s="9" t="s">
        <v>18</v>
      </c>
      <c r="B264" s="7"/>
      <c r="C264" s="7"/>
      <c r="D264" s="7"/>
      <c r="E264" s="7"/>
      <c r="F264" s="7"/>
      <c r="G264" s="7"/>
      <c r="H264" s="7" t="s">
        <v>19</v>
      </c>
      <c r="I264" s="7"/>
      <c r="J264" s="7"/>
      <c r="K264" s="10"/>
      <c r="L264" s="7"/>
    </row>
    <row r="265" spans="1:12" ht="2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1" x14ac:dyDescent="0.35">
      <c r="A266" s="13"/>
      <c r="B266" s="13"/>
      <c r="C266" s="14"/>
      <c r="D266" s="13" t="s">
        <v>20</v>
      </c>
      <c r="E266" s="14" t="s">
        <v>21</v>
      </c>
      <c r="F266" s="13"/>
      <c r="G266" s="14" t="s">
        <v>22</v>
      </c>
      <c r="H266" s="13" t="s">
        <v>23</v>
      </c>
      <c r="I266" s="14" t="s">
        <v>24</v>
      </c>
      <c r="J266" s="13" t="s">
        <v>24</v>
      </c>
      <c r="K266" s="14"/>
      <c r="L266" s="13"/>
    </row>
    <row r="267" spans="1:12" ht="21" x14ac:dyDescent="0.35">
      <c r="A267" s="16" t="s">
        <v>25</v>
      </c>
      <c r="B267" s="16" t="s">
        <v>26</v>
      </c>
      <c r="C267" s="17" t="s">
        <v>27</v>
      </c>
      <c r="D267" s="16" t="s">
        <v>28</v>
      </c>
      <c r="E267" s="18" t="s">
        <v>29</v>
      </c>
      <c r="F267" s="16" t="s">
        <v>30</v>
      </c>
      <c r="G267" s="17" t="s">
        <v>31</v>
      </c>
      <c r="H267" s="16" t="s">
        <v>32</v>
      </c>
      <c r="I267" s="17" t="s">
        <v>33</v>
      </c>
      <c r="J267" s="16" t="s">
        <v>34</v>
      </c>
      <c r="K267" s="17" t="s">
        <v>35</v>
      </c>
      <c r="L267" s="16" t="s">
        <v>36</v>
      </c>
    </row>
    <row r="268" spans="1:12" ht="21" x14ac:dyDescent="0.35">
      <c r="A268" s="50"/>
      <c r="B268" s="16"/>
      <c r="C268" s="17"/>
      <c r="D268" s="16"/>
      <c r="E268" s="18" t="s">
        <v>37</v>
      </c>
      <c r="F268" s="16"/>
      <c r="G268" s="17"/>
      <c r="H268" s="16" t="s">
        <v>38</v>
      </c>
      <c r="I268" s="17"/>
      <c r="J268" s="16"/>
      <c r="K268" s="17"/>
      <c r="L268" s="16"/>
    </row>
    <row r="269" spans="1:12" ht="21" x14ac:dyDescent="0.35">
      <c r="A269" s="51">
        <v>40791</v>
      </c>
      <c r="B269" s="52"/>
      <c r="C269" s="21" t="s">
        <v>222</v>
      </c>
      <c r="D269" s="13">
        <v>1</v>
      </c>
      <c r="E269" s="22">
        <v>33800</v>
      </c>
      <c r="F269" s="23">
        <v>33800</v>
      </c>
      <c r="G269" s="14">
        <v>8</v>
      </c>
      <c r="H269" s="45">
        <v>0.125</v>
      </c>
      <c r="I269" s="22">
        <f>+F269*H269</f>
        <v>4225</v>
      </c>
      <c r="J269" s="20"/>
      <c r="K269" s="22">
        <f>+F269</f>
        <v>33800</v>
      </c>
      <c r="L269" s="20"/>
    </row>
    <row r="270" spans="1:12" ht="21" x14ac:dyDescent="0.35">
      <c r="A270" s="51"/>
      <c r="B270" s="28" t="s">
        <v>220</v>
      </c>
      <c r="C270" s="29"/>
      <c r="D270" s="16" t="s">
        <v>65</v>
      </c>
      <c r="E270" s="29"/>
      <c r="F270" s="28"/>
      <c r="G270" s="17"/>
      <c r="H270" s="16"/>
      <c r="I270" s="29"/>
      <c r="J270" s="28"/>
      <c r="K270" s="30"/>
      <c r="L270" s="28"/>
    </row>
    <row r="271" spans="1:12" ht="21" x14ac:dyDescent="0.35">
      <c r="A271" s="51"/>
      <c r="B271" s="28"/>
      <c r="C271" s="29"/>
      <c r="D271" s="28"/>
      <c r="E271" s="29"/>
      <c r="F271" s="28"/>
      <c r="G271" s="17"/>
      <c r="H271" s="16"/>
      <c r="I271" s="29"/>
      <c r="J271" s="28"/>
      <c r="K271" s="30"/>
      <c r="L271" s="28"/>
    </row>
    <row r="272" spans="1:12" ht="21" x14ac:dyDescent="0.35">
      <c r="A272" s="51">
        <v>40791</v>
      </c>
      <c r="B272" s="28"/>
      <c r="C272" s="29" t="s">
        <v>101</v>
      </c>
      <c r="D272" s="28"/>
      <c r="E272" s="29"/>
      <c r="F272" s="28"/>
      <c r="G272" s="17"/>
      <c r="H272" s="16"/>
      <c r="I272" s="30">
        <f>(F269*H269)/12*1</f>
        <v>352.08333333333331</v>
      </c>
      <c r="J272" s="31">
        <f>+I272</f>
        <v>352.08333333333331</v>
      </c>
      <c r="K272" s="30">
        <f>+K269-I272</f>
        <v>33447.916666666664</v>
      </c>
      <c r="L272" s="28"/>
    </row>
    <row r="273" spans="1:12" ht="21" x14ac:dyDescent="0.35">
      <c r="A273" s="51">
        <v>41182</v>
      </c>
      <c r="B273" s="28"/>
      <c r="C273" s="29" t="s">
        <v>41</v>
      </c>
      <c r="D273" s="28"/>
      <c r="E273" s="29"/>
      <c r="F273" s="28"/>
      <c r="G273" s="17"/>
      <c r="H273" s="16"/>
      <c r="I273" s="30">
        <f>+$I$13</f>
        <v>12000</v>
      </c>
      <c r="J273" s="31">
        <f t="shared" ref="J273:J280" si="12">+J272+I273</f>
        <v>12352.083333333334</v>
      </c>
      <c r="K273" s="30">
        <f>+K272-I273</f>
        <v>21447.916666666664</v>
      </c>
      <c r="L273" s="28"/>
    </row>
    <row r="274" spans="1:12" ht="21" x14ac:dyDescent="0.35">
      <c r="A274" s="51">
        <v>41547</v>
      </c>
      <c r="B274" s="28"/>
      <c r="C274" s="29" t="s">
        <v>41</v>
      </c>
      <c r="D274" s="28"/>
      <c r="E274" s="29"/>
      <c r="F274" s="28"/>
      <c r="G274" s="17"/>
      <c r="H274" s="16"/>
      <c r="I274" s="30">
        <f t="shared" ref="I274:I279" si="13">+$I$13</f>
        <v>12000</v>
      </c>
      <c r="J274" s="31">
        <f t="shared" si="12"/>
        <v>24352.083333333336</v>
      </c>
      <c r="K274" s="30">
        <f>+K273-I274</f>
        <v>9447.9166666666642</v>
      </c>
      <c r="L274" s="28"/>
    </row>
    <row r="275" spans="1:12" ht="21" x14ac:dyDescent="0.35">
      <c r="A275" s="51">
        <v>41912</v>
      </c>
      <c r="B275" s="28"/>
      <c r="C275" s="29" t="s">
        <v>41</v>
      </c>
      <c r="D275" s="28"/>
      <c r="E275" s="29"/>
      <c r="F275" s="28"/>
      <c r="G275" s="17"/>
      <c r="H275" s="16"/>
      <c r="I275" s="30">
        <f t="shared" si="13"/>
        <v>12000</v>
      </c>
      <c r="J275" s="31">
        <f t="shared" si="12"/>
        <v>36352.083333333336</v>
      </c>
      <c r="K275" s="30">
        <f t="shared" ref="K275:K279" si="14">+K274-I275</f>
        <v>-2552.0833333333358</v>
      </c>
      <c r="L275" s="28"/>
    </row>
    <row r="276" spans="1:12" ht="21" x14ac:dyDescent="0.35">
      <c r="A276" s="51">
        <v>42277</v>
      </c>
      <c r="B276" s="28"/>
      <c r="C276" s="29" t="s">
        <v>41</v>
      </c>
      <c r="D276" s="28"/>
      <c r="E276" s="29"/>
      <c r="F276" s="28"/>
      <c r="G276" s="29"/>
      <c r="H276" s="28"/>
      <c r="I276" s="30">
        <f t="shared" si="13"/>
        <v>12000</v>
      </c>
      <c r="J276" s="31">
        <f t="shared" si="12"/>
        <v>48352.083333333336</v>
      </c>
      <c r="K276" s="30">
        <f t="shared" si="14"/>
        <v>-14552.083333333336</v>
      </c>
      <c r="L276" s="28"/>
    </row>
    <row r="277" spans="1:12" ht="21" x14ac:dyDescent="0.35">
      <c r="A277" s="51">
        <v>42643</v>
      </c>
      <c r="B277" s="28"/>
      <c r="C277" s="29" t="s">
        <v>41</v>
      </c>
      <c r="D277" s="28"/>
      <c r="E277" s="29"/>
      <c r="F277" s="28"/>
      <c r="G277" s="29"/>
      <c r="H277" s="28"/>
      <c r="I277" s="30">
        <f t="shared" si="13"/>
        <v>12000</v>
      </c>
      <c r="J277" s="31">
        <f t="shared" si="12"/>
        <v>60352.083333333336</v>
      </c>
      <c r="K277" s="30">
        <f t="shared" si="14"/>
        <v>-26552.083333333336</v>
      </c>
      <c r="L277" s="28"/>
    </row>
    <row r="278" spans="1:12" ht="21" x14ac:dyDescent="0.35">
      <c r="A278" s="51">
        <v>43008</v>
      </c>
      <c r="B278" s="28"/>
      <c r="C278" s="29" t="s">
        <v>41</v>
      </c>
      <c r="D278" s="28"/>
      <c r="E278" s="29"/>
      <c r="F278" s="28"/>
      <c r="G278" s="29"/>
      <c r="H278" s="28"/>
      <c r="I278" s="30">
        <f t="shared" si="13"/>
        <v>12000</v>
      </c>
      <c r="J278" s="31">
        <f t="shared" si="12"/>
        <v>72352.083333333343</v>
      </c>
      <c r="K278" s="30">
        <f t="shared" si="14"/>
        <v>-38552.083333333336</v>
      </c>
      <c r="L278" s="28"/>
    </row>
    <row r="279" spans="1:12" ht="21" x14ac:dyDescent="0.35">
      <c r="A279" s="51">
        <v>43373</v>
      </c>
      <c r="B279" s="28"/>
      <c r="C279" s="29" t="s">
        <v>41</v>
      </c>
      <c r="D279" s="28"/>
      <c r="E279" s="29"/>
      <c r="F279" s="28"/>
      <c r="G279" s="29"/>
      <c r="H279" s="28"/>
      <c r="I279" s="30">
        <f t="shared" si="13"/>
        <v>12000</v>
      </c>
      <c r="J279" s="31">
        <f t="shared" si="12"/>
        <v>84352.083333333343</v>
      </c>
      <c r="K279" s="30">
        <f t="shared" si="14"/>
        <v>-50552.083333333336</v>
      </c>
      <c r="L279" s="28"/>
    </row>
    <row r="280" spans="1:12" ht="21" x14ac:dyDescent="0.35">
      <c r="A280" s="51">
        <v>43738</v>
      </c>
      <c r="B280" s="28"/>
      <c r="C280" s="29" t="s">
        <v>67</v>
      </c>
      <c r="D280" s="28"/>
      <c r="E280" s="29"/>
      <c r="F280" s="28"/>
      <c r="G280" s="29"/>
      <c r="H280" s="28"/>
      <c r="I280" s="30">
        <v>4686</v>
      </c>
      <c r="J280" s="31">
        <f t="shared" si="12"/>
        <v>89038.083333333343</v>
      </c>
      <c r="K280" s="30">
        <v>1</v>
      </c>
      <c r="L280" s="28"/>
    </row>
    <row r="281" spans="1:12" ht="21" x14ac:dyDescent="0.35">
      <c r="A281" s="53"/>
      <c r="B281" s="28"/>
      <c r="C281" s="29"/>
      <c r="D281" s="28"/>
      <c r="E281" s="29"/>
      <c r="F281" s="28"/>
      <c r="G281" s="29"/>
      <c r="H281" s="28"/>
      <c r="I281" s="30"/>
      <c r="J281" s="31"/>
      <c r="K281" s="30"/>
      <c r="L281" s="28"/>
    </row>
    <row r="282" spans="1:12" ht="21" x14ac:dyDescent="0.35">
      <c r="A282" s="54"/>
      <c r="B282" s="36"/>
      <c r="C282" s="55"/>
      <c r="D282" s="36"/>
      <c r="E282" s="55"/>
      <c r="F282" s="36"/>
      <c r="G282" s="55"/>
      <c r="H282" s="36"/>
      <c r="I282" s="55"/>
      <c r="J282" s="36"/>
      <c r="K282" s="55"/>
      <c r="L282" s="36"/>
    </row>
  </sheetData>
  <mergeCells count="90">
    <mergeCell ref="D232:F232"/>
    <mergeCell ref="J232:L232"/>
    <mergeCell ref="B233:I233"/>
    <mergeCell ref="A228:L228"/>
    <mergeCell ref="K229:L229"/>
    <mergeCell ref="K230:L230"/>
    <mergeCell ref="B231:C231"/>
    <mergeCell ref="E231:F231"/>
    <mergeCell ref="I231:J231"/>
    <mergeCell ref="D34:F34"/>
    <mergeCell ref="J34:L34"/>
    <mergeCell ref="B35:I35"/>
    <mergeCell ref="A30:L30"/>
    <mergeCell ref="K31:L31"/>
    <mergeCell ref="K32:L32"/>
    <mergeCell ref="B33:C33"/>
    <mergeCell ref="E33:F33"/>
    <mergeCell ref="I33:J33"/>
    <mergeCell ref="D5:F5"/>
    <mergeCell ref="J5:L5"/>
    <mergeCell ref="B6:I6"/>
    <mergeCell ref="A1:L1"/>
    <mergeCell ref="K2:L2"/>
    <mergeCell ref="K3:L3"/>
    <mergeCell ref="B4:C4"/>
    <mergeCell ref="E4:F4"/>
    <mergeCell ref="I4:J4"/>
    <mergeCell ref="A58:L58"/>
    <mergeCell ref="K59:L59"/>
    <mergeCell ref="K60:L60"/>
    <mergeCell ref="B61:C61"/>
    <mergeCell ref="E61:F61"/>
    <mergeCell ref="I61:J61"/>
    <mergeCell ref="D62:F62"/>
    <mergeCell ref="J62:L62"/>
    <mergeCell ref="B63:I63"/>
    <mergeCell ref="A86:L86"/>
    <mergeCell ref="K87:L87"/>
    <mergeCell ref="K88:L88"/>
    <mergeCell ref="B89:C89"/>
    <mergeCell ref="E89:F89"/>
    <mergeCell ref="I89:J89"/>
    <mergeCell ref="D90:F90"/>
    <mergeCell ref="J90:L90"/>
    <mergeCell ref="B91:I91"/>
    <mergeCell ref="A114:L114"/>
    <mergeCell ref="K115:L115"/>
    <mergeCell ref="K116:L116"/>
    <mergeCell ref="B117:C117"/>
    <mergeCell ref="E117:F117"/>
    <mergeCell ref="I117:J117"/>
    <mergeCell ref="D118:F118"/>
    <mergeCell ref="J118:L118"/>
    <mergeCell ref="B119:I119"/>
    <mergeCell ref="A142:L142"/>
    <mergeCell ref="K143:L143"/>
    <mergeCell ref="K144:L144"/>
    <mergeCell ref="B145:C145"/>
    <mergeCell ref="E145:F145"/>
    <mergeCell ref="I145:J145"/>
    <mergeCell ref="D146:F146"/>
    <mergeCell ref="J146:L146"/>
    <mergeCell ref="D175:F175"/>
    <mergeCell ref="J175:L175"/>
    <mergeCell ref="B176:I176"/>
    <mergeCell ref="B147:I147"/>
    <mergeCell ref="A171:L171"/>
    <mergeCell ref="K172:L172"/>
    <mergeCell ref="K173:L173"/>
    <mergeCell ref="B174:C174"/>
    <mergeCell ref="E174:F174"/>
    <mergeCell ref="I174:J174"/>
    <mergeCell ref="D204:F204"/>
    <mergeCell ref="J204:L204"/>
    <mergeCell ref="B205:I205"/>
    <mergeCell ref="A200:L200"/>
    <mergeCell ref="K201:L201"/>
    <mergeCell ref="K202:L202"/>
    <mergeCell ref="B203:C203"/>
    <mergeCell ref="E203:F203"/>
    <mergeCell ref="I203:J203"/>
    <mergeCell ref="A257:L257"/>
    <mergeCell ref="D261:F261"/>
    <mergeCell ref="J261:L261"/>
    <mergeCell ref="B262:I262"/>
    <mergeCell ref="K258:L258"/>
    <mergeCell ref="K259:L259"/>
    <mergeCell ref="B260:C260"/>
    <mergeCell ref="E260:F260"/>
    <mergeCell ref="I260:J26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opLeftCell="A40" workbookViewId="0">
      <selection activeCell="B81" sqref="B81"/>
    </sheetView>
  </sheetViews>
  <sheetFormatPr defaultRowHeight="13.5" x14ac:dyDescent="0.25"/>
  <cols>
    <col min="1" max="1" width="9.5" style="56" customWidth="1"/>
    <col min="2" max="2" width="11.125" style="56" customWidth="1"/>
    <col min="3" max="3" width="32.25" style="56" customWidth="1"/>
    <col min="4" max="4" width="7" style="56" customWidth="1"/>
    <col min="5" max="5" width="10.875" style="56" bestFit="1" customWidth="1"/>
    <col min="6" max="6" width="10.5" style="56" customWidth="1"/>
    <col min="7" max="7" width="6.125" style="56" customWidth="1"/>
    <col min="8" max="8" width="7" style="56" customWidth="1"/>
    <col min="9" max="9" width="10.625" style="56" customWidth="1"/>
    <col min="10" max="11" width="12.25" style="56" bestFit="1" customWidth="1"/>
    <col min="12" max="12" width="15.375" style="56" customWidth="1"/>
    <col min="13" max="256" width="9" style="56"/>
    <col min="257" max="257" width="9.5" style="56" customWidth="1"/>
    <col min="258" max="258" width="11.125" style="56" customWidth="1"/>
    <col min="259" max="259" width="32.25" style="56" customWidth="1"/>
    <col min="260" max="260" width="7" style="56" customWidth="1"/>
    <col min="261" max="261" width="10.875" style="56" bestFit="1" customWidth="1"/>
    <col min="262" max="262" width="10.5" style="56" customWidth="1"/>
    <col min="263" max="263" width="6.125" style="56" customWidth="1"/>
    <col min="264" max="264" width="7" style="56" customWidth="1"/>
    <col min="265" max="265" width="10.625" style="56" customWidth="1"/>
    <col min="266" max="267" width="12.25" style="56" bestFit="1" customWidth="1"/>
    <col min="268" max="268" width="15.375" style="56" customWidth="1"/>
    <col min="269" max="512" width="9" style="56"/>
    <col min="513" max="513" width="9.5" style="56" customWidth="1"/>
    <col min="514" max="514" width="11.125" style="56" customWidth="1"/>
    <col min="515" max="515" width="32.25" style="56" customWidth="1"/>
    <col min="516" max="516" width="7" style="56" customWidth="1"/>
    <col min="517" max="517" width="10.875" style="56" bestFit="1" customWidth="1"/>
    <col min="518" max="518" width="10.5" style="56" customWidth="1"/>
    <col min="519" max="519" width="6.125" style="56" customWidth="1"/>
    <col min="520" max="520" width="7" style="56" customWidth="1"/>
    <col min="521" max="521" width="10.625" style="56" customWidth="1"/>
    <col min="522" max="523" width="12.25" style="56" bestFit="1" customWidth="1"/>
    <col min="524" max="524" width="15.375" style="56" customWidth="1"/>
    <col min="525" max="768" width="9" style="56"/>
    <col min="769" max="769" width="9.5" style="56" customWidth="1"/>
    <col min="770" max="770" width="11.125" style="56" customWidth="1"/>
    <col min="771" max="771" width="32.25" style="56" customWidth="1"/>
    <col min="772" max="772" width="7" style="56" customWidth="1"/>
    <col min="773" max="773" width="10.875" style="56" bestFit="1" customWidth="1"/>
    <col min="774" max="774" width="10.5" style="56" customWidth="1"/>
    <col min="775" max="775" width="6.125" style="56" customWidth="1"/>
    <col min="776" max="776" width="7" style="56" customWidth="1"/>
    <col min="777" max="777" width="10.625" style="56" customWidth="1"/>
    <col min="778" max="779" width="12.25" style="56" bestFit="1" customWidth="1"/>
    <col min="780" max="780" width="15.375" style="56" customWidth="1"/>
    <col min="781" max="1024" width="9" style="56"/>
    <col min="1025" max="1025" width="9.5" style="56" customWidth="1"/>
    <col min="1026" max="1026" width="11.125" style="56" customWidth="1"/>
    <col min="1027" max="1027" width="32.25" style="56" customWidth="1"/>
    <col min="1028" max="1028" width="7" style="56" customWidth="1"/>
    <col min="1029" max="1029" width="10.875" style="56" bestFit="1" customWidth="1"/>
    <col min="1030" max="1030" width="10.5" style="56" customWidth="1"/>
    <col min="1031" max="1031" width="6.125" style="56" customWidth="1"/>
    <col min="1032" max="1032" width="7" style="56" customWidth="1"/>
    <col min="1033" max="1033" width="10.625" style="56" customWidth="1"/>
    <col min="1034" max="1035" width="12.25" style="56" bestFit="1" customWidth="1"/>
    <col min="1036" max="1036" width="15.375" style="56" customWidth="1"/>
    <col min="1037" max="1280" width="9" style="56"/>
    <col min="1281" max="1281" width="9.5" style="56" customWidth="1"/>
    <col min="1282" max="1282" width="11.125" style="56" customWidth="1"/>
    <col min="1283" max="1283" width="32.25" style="56" customWidth="1"/>
    <col min="1284" max="1284" width="7" style="56" customWidth="1"/>
    <col min="1285" max="1285" width="10.875" style="56" bestFit="1" customWidth="1"/>
    <col min="1286" max="1286" width="10.5" style="56" customWidth="1"/>
    <col min="1287" max="1287" width="6.125" style="56" customWidth="1"/>
    <col min="1288" max="1288" width="7" style="56" customWidth="1"/>
    <col min="1289" max="1289" width="10.625" style="56" customWidth="1"/>
    <col min="1290" max="1291" width="12.25" style="56" bestFit="1" customWidth="1"/>
    <col min="1292" max="1292" width="15.375" style="56" customWidth="1"/>
    <col min="1293" max="1536" width="9" style="56"/>
    <col min="1537" max="1537" width="9.5" style="56" customWidth="1"/>
    <col min="1538" max="1538" width="11.125" style="56" customWidth="1"/>
    <col min="1539" max="1539" width="32.25" style="56" customWidth="1"/>
    <col min="1540" max="1540" width="7" style="56" customWidth="1"/>
    <col min="1541" max="1541" width="10.875" style="56" bestFit="1" customWidth="1"/>
    <col min="1542" max="1542" width="10.5" style="56" customWidth="1"/>
    <col min="1543" max="1543" width="6.125" style="56" customWidth="1"/>
    <col min="1544" max="1544" width="7" style="56" customWidth="1"/>
    <col min="1545" max="1545" width="10.625" style="56" customWidth="1"/>
    <col min="1546" max="1547" width="12.25" style="56" bestFit="1" customWidth="1"/>
    <col min="1548" max="1548" width="15.375" style="56" customWidth="1"/>
    <col min="1549" max="1792" width="9" style="56"/>
    <col min="1793" max="1793" width="9.5" style="56" customWidth="1"/>
    <col min="1794" max="1794" width="11.125" style="56" customWidth="1"/>
    <col min="1795" max="1795" width="32.25" style="56" customWidth="1"/>
    <col min="1796" max="1796" width="7" style="56" customWidth="1"/>
    <col min="1797" max="1797" width="10.875" style="56" bestFit="1" customWidth="1"/>
    <col min="1798" max="1798" width="10.5" style="56" customWidth="1"/>
    <col min="1799" max="1799" width="6.125" style="56" customWidth="1"/>
    <col min="1800" max="1800" width="7" style="56" customWidth="1"/>
    <col min="1801" max="1801" width="10.625" style="56" customWidth="1"/>
    <col min="1802" max="1803" width="12.25" style="56" bestFit="1" customWidth="1"/>
    <col min="1804" max="1804" width="15.375" style="56" customWidth="1"/>
    <col min="1805" max="2048" width="9" style="56"/>
    <col min="2049" max="2049" width="9.5" style="56" customWidth="1"/>
    <col min="2050" max="2050" width="11.125" style="56" customWidth="1"/>
    <col min="2051" max="2051" width="32.25" style="56" customWidth="1"/>
    <col min="2052" max="2052" width="7" style="56" customWidth="1"/>
    <col min="2053" max="2053" width="10.875" style="56" bestFit="1" customWidth="1"/>
    <col min="2054" max="2054" width="10.5" style="56" customWidth="1"/>
    <col min="2055" max="2055" width="6.125" style="56" customWidth="1"/>
    <col min="2056" max="2056" width="7" style="56" customWidth="1"/>
    <col min="2057" max="2057" width="10.625" style="56" customWidth="1"/>
    <col min="2058" max="2059" width="12.25" style="56" bestFit="1" customWidth="1"/>
    <col min="2060" max="2060" width="15.375" style="56" customWidth="1"/>
    <col min="2061" max="2304" width="9" style="56"/>
    <col min="2305" max="2305" width="9.5" style="56" customWidth="1"/>
    <col min="2306" max="2306" width="11.125" style="56" customWidth="1"/>
    <col min="2307" max="2307" width="32.25" style="56" customWidth="1"/>
    <col min="2308" max="2308" width="7" style="56" customWidth="1"/>
    <col min="2309" max="2309" width="10.875" style="56" bestFit="1" customWidth="1"/>
    <col min="2310" max="2310" width="10.5" style="56" customWidth="1"/>
    <col min="2311" max="2311" width="6.125" style="56" customWidth="1"/>
    <col min="2312" max="2312" width="7" style="56" customWidth="1"/>
    <col min="2313" max="2313" width="10.625" style="56" customWidth="1"/>
    <col min="2314" max="2315" width="12.25" style="56" bestFit="1" customWidth="1"/>
    <col min="2316" max="2316" width="15.375" style="56" customWidth="1"/>
    <col min="2317" max="2560" width="9" style="56"/>
    <col min="2561" max="2561" width="9.5" style="56" customWidth="1"/>
    <col min="2562" max="2562" width="11.125" style="56" customWidth="1"/>
    <col min="2563" max="2563" width="32.25" style="56" customWidth="1"/>
    <col min="2564" max="2564" width="7" style="56" customWidth="1"/>
    <col min="2565" max="2565" width="10.875" style="56" bestFit="1" customWidth="1"/>
    <col min="2566" max="2566" width="10.5" style="56" customWidth="1"/>
    <col min="2567" max="2567" width="6.125" style="56" customWidth="1"/>
    <col min="2568" max="2568" width="7" style="56" customWidth="1"/>
    <col min="2569" max="2569" width="10.625" style="56" customWidth="1"/>
    <col min="2570" max="2571" width="12.25" style="56" bestFit="1" customWidth="1"/>
    <col min="2572" max="2572" width="15.375" style="56" customWidth="1"/>
    <col min="2573" max="2816" width="9" style="56"/>
    <col min="2817" max="2817" width="9.5" style="56" customWidth="1"/>
    <col min="2818" max="2818" width="11.125" style="56" customWidth="1"/>
    <col min="2819" max="2819" width="32.25" style="56" customWidth="1"/>
    <col min="2820" max="2820" width="7" style="56" customWidth="1"/>
    <col min="2821" max="2821" width="10.875" style="56" bestFit="1" customWidth="1"/>
    <col min="2822" max="2822" width="10.5" style="56" customWidth="1"/>
    <col min="2823" max="2823" width="6.125" style="56" customWidth="1"/>
    <col min="2824" max="2824" width="7" style="56" customWidth="1"/>
    <col min="2825" max="2825" width="10.625" style="56" customWidth="1"/>
    <col min="2826" max="2827" width="12.25" style="56" bestFit="1" customWidth="1"/>
    <col min="2828" max="2828" width="15.375" style="56" customWidth="1"/>
    <col min="2829" max="3072" width="9" style="56"/>
    <col min="3073" max="3073" width="9.5" style="56" customWidth="1"/>
    <col min="3074" max="3074" width="11.125" style="56" customWidth="1"/>
    <col min="3075" max="3075" width="32.25" style="56" customWidth="1"/>
    <col min="3076" max="3076" width="7" style="56" customWidth="1"/>
    <col min="3077" max="3077" width="10.875" style="56" bestFit="1" customWidth="1"/>
    <col min="3078" max="3078" width="10.5" style="56" customWidth="1"/>
    <col min="3079" max="3079" width="6.125" style="56" customWidth="1"/>
    <col min="3080" max="3080" width="7" style="56" customWidth="1"/>
    <col min="3081" max="3081" width="10.625" style="56" customWidth="1"/>
    <col min="3082" max="3083" width="12.25" style="56" bestFit="1" customWidth="1"/>
    <col min="3084" max="3084" width="15.375" style="56" customWidth="1"/>
    <col min="3085" max="3328" width="9" style="56"/>
    <col min="3329" max="3329" width="9.5" style="56" customWidth="1"/>
    <col min="3330" max="3330" width="11.125" style="56" customWidth="1"/>
    <col min="3331" max="3331" width="32.25" style="56" customWidth="1"/>
    <col min="3332" max="3332" width="7" style="56" customWidth="1"/>
    <col min="3333" max="3333" width="10.875" style="56" bestFit="1" customWidth="1"/>
    <col min="3334" max="3334" width="10.5" style="56" customWidth="1"/>
    <col min="3335" max="3335" width="6.125" style="56" customWidth="1"/>
    <col min="3336" max="3336" width="7" style="56" customWidth="1"/>
    <col min="3337" max="3337" width="10.625" style="56" customWidth="1"/>
    <col min="3338" max="3339" width="12.25" style="56" bestFit="1" customWidth="1"/>
    <col min="3340" max="3340" width="15.375" style="56" customWidth="1"/>
    <col min="3341" max="3584" width="9" style="56"/>
    <col min="3585" max="3585" width="9.5" style="56" customWidth="1"/>
    <col min="3586" max="3586" width="11.125" style="56" customWidth="1"/>
    <col min="3587" max="3587" width="32.25" style="56" customWidth="1"/>
    <col min="3588" max="3588" width="7" style="56" customWidth="1"/>
    <col min="3589" max="3589" width="10.875" style="56" bestFit="1" customWidth="1"/>
    <col min="3590" max="3590" width="10.5" style="56" customWidth="1"/>
    <col min="3591" max="3591" width="6.125" style="56" customWidth="1"/>
    <col min="3592" max="3592" width="7" style="56" customWidth="1"/>
    <col min="3593" max="3593" width="10.625" style="56" customWidth="1"/>
    <col min="3594" max="3595" width="12.25" style="56" bestFit="1" customWidth="1"/>
    <col min="3596" max="3596" width="15.375" style="56" customWidth="1"/>
    <col min="3597" max="3840" width="9" style="56"/>
    <col min="3841" max="3841" width="9.5" style="56" customWidth="1"/>
    <col min="3842" max="3842" width="11.125" style="56" customWidth="1"/>
    <col min="3843" max="3843" width="32.25" style="56" customWidth="1"/>
    <col min="3844" max="3844" width="7" style="56" customWidth="1"/>
    <col min="3845" max="3845" width="10.875" style="56" bestFit="1" customWidth="1"/>
    <col min="3846" max="3846" width="10.5" style="56" customWidth="1"/>
    <col min="3847" max="3847" width="6.125" style="56" customWidth="1"/>
    <col min="3848" max="3848" width="7" style="56" customWidth="1"/>
    <col min="3849" max="3849" width="10.625" style="56" customWidth="1"/>
    <col min="3850" max="3851" width="12.25" style="56" bestFit="1" customWidth="1"/>
    <col min="3852" max="3852" width="15.375" style="56" customWidth="1"/>
    <col min="3853" max="4096" width="9" style="56"/>
    <col min="4097" max="4097" width="9.5" style="56" customWidth="1"/>
    <col min="4098" max="4098" width="11.125" style="56" customWidth="1"/>
    <col min="4099" max="4099" width="32.25" style="56" customWidth="1"/>
    <col min="4100" max="4100" width="7" style="56" customWidth="1"/>
    <col min="4101" max="4101" width="10.875" style="56" bestFit="1" customWidth="1"/>
    <col min="4102" max="4102" width="10.5" style="56" customWidth="1"/>
    <col min="4103" max="4103" width="6.125" style="56" customWidth="1"/>
    <col min="4104" max="4104" width="7" style="56" customWidth="1"/>
    <col min="4105" max="4105" width="10.625" style="56" customWidth="1"/>
    <col min="4106" max="4107" width="12.25" style="56" bestFit="1" customWidth="1"/>
    <col min="4108" max="4108" width="15.375" style="56" customWidth="1"/>
    <col min="4109" max="4352" width="9" style="56"/>
    <col min="4353" max="4353" width="9.5" style="56" customWidth="1"/>
    <col min="4354" max="4354" width="11.125" style="56" customWidth="1"/>
    <col min="4355" max="4355" width="32.25" style="56" customWidth="1"/>
    <col min="4356" max="4356" width="7" style="56" customWidth="1"/>
    <col min="4357" max="4357" width="10.875" style="56" bestFit="1" customWidth="1"/>
    <col min="4358" max="4358" width="10.5" style="56" customWidth="1"/>
    <col min="4359" max="4359" width="6.125" style="56" customWidth="1"/>
    <col min="4360" max="4360" width="7" style="56" customWidth="1"/>
    <col min="4361" max="4361" width="10.625" style="56" customWidth="1"/>
    <col min="4362" max="4363" width="12.25" style="56" bestFit="1" customWidth="1"/>
    <col min="4364" max="4364" width="15.375" style="56" customWidth="1"/>
    <col min="4365" max="4608" width="9" style="56"/>
    <col min="4609" max="4609" width="9.5" style="56" customWidth="1"/>
    <col min="4610" max="4610" width="11.125" style="56" customWidth="1"/>
    <col min="4611" max="4611" width="32.25" style="56" customWidth="1"/>
    <col min="4612" max="4612" width="7" style="56" customWidth="1"/>
    <col min="4613" max="4613" width="10.875" style="56" bestFit="1" customWidth="1"/>
    <col min="4614" max="4614" width="10.5" style="56" customWidth="1"/>
    <col min="4615" max="4615" width="6.125" style="56" customWidth="1"/>
    <col min="4616" max="4616" width="7" style="56" customWidth="1"/>
    <col min="4617" max="4617" width="10.625" style="56" customWidth="1"/>
    <col min="4618" max="4619" width="12.25" style="56" bestFit="1" customWidth="1"/>
    <col min="4620" max="4620" width="15.375" style="56" customWidth="1"/>
    <col min="4621" max="4864" width="9" style="56"/>
    <col min="4865" max="4865" width="9.5" style="56" customWidth="1"/>
    <col min="4866" max="4866" width="11.125" style="56" customWidth="1"/>
    <col min="4867" max="4867" width="32.25" style="56" customWidth="1"/>
    <col min="4868" max="4868" width="7" style="56" customWidth="1"/>
    <col min="4869" max="4869" width="10.875" style="56" bestFit="1" customWidth="1"/>
    <col min="4870" max="4870" width="10.5" style="56" customWidth="1"/>
    <col min="4871" max="4871" width="6.125" style="56" customWidth="1"/>
    <col min="4872" max="4872" width="7" style="56" customWidth="1"/>
    <col min="4873" max="4873" width="10.625" style="56" customWidth="1"/>
    <col min="4874" max="4875" width="12.25" style="56" bestFit="1" customWidth="1"/>
    <col min="4876" max="4876" width="15.375" style="56" customWidth="1"/>
    <col min="4877" max="5120" width="9" style="56"/>
    <col min="5121" max="5121" width="9.5" style="56" customWidth="1"/>
    <col min="5122" max="5122" width="11.125" style="56" customWidth="1"/>
    <col min="5123" max="5123" width="32.25" style="56" customWidth="1"/>
    <col min="5124" max="5124" width="7" style="56" customWidth="1"/>
    <col min="5125" max="5125" width="10.875" style="56" bestFit="1" customWidth="1"/>
    <col min="5126" max="5126" width="10.5" style="56" customWidth="1"/>
    <col min="5127" max="5127" width="6.125" style="56" customWidth="1"/>
    <col min="5128" max="5128" width="7" style="56" customWidth="1"/>
    <col min="5129" max="5129" width="10.625" style="56" customWidth="1"/>
    <col min="5130" max="5131" width="12.25" style="56" bestFit="1" customWidth="1"/>
    <col min="5132" max="5132" width="15.375" style="56" customWidth="1"/>
    <col min="5133" max="5376" width="9" style="56"/>
    <col min="5377" max="5377" width="9.5" style="56" customWidth="1"/>
    <col min="5378" max="5378" width="11.125" style="56" customWidth="1"/>
    <col min="5379" max="5379" width="32.25" style="56" customWidth="1"/>
    <col min="5380" max="5380" width="7" style="56" customWidth="1"/>
    <col min="5381" max="5381" width="10.875" style="56" bestFit="1" customWidth="1"/>
    <col min="5382" max="5382" width="10.5" style="56" customWidth="1"/>
    <col min="5383" max="5383" width="6.125" style="56" customWidth="1"/>
    <col min="5384" max="5384" width="7" style="56" customWidth="1"/>
    <col min="5385" max="5385" width="10.625" style="56" customWidth="1"/>
    <col min="5386" max="5387" width="12.25" style="56" bestFit="1" customWidth="1"/>
    <col min="5388" max="5388" width="15.375" style="56" customWidth="1"/>
    <col min="5389" max="5632" width="9" style="56"/>
    <col min="5633" max="5633" width="9.5" style="56" customWidth="1"/>
    <col min="5634" max="5634" width="11.125" style="56" customWidth="1"/>
    <col min="5635" max="5635" width="32.25" style="56" customWidth="1"/>
    <col min="5636" max="5636" width="7" style="56" customWidth="1"/>
    <col min="5637" max="5637" width="10.875" style="56" bestFit="1" customWidth="1"/>
    <col min="5638" max="5638" width="10.5" style="56" customWidth="1"/>
    <col min="5639" max="5639" width="6.125" style="56" customWidth="1"/>
    <col min="5640" max="5640" width="7" style="56" customWidth="1"/>
    <col min="5641" max="5641" width="10.625" style="56" customWidth="1"/>
    <col min="5642" max="5643" width="12.25" style="56" bestFit="1" customWidth="1"/>
    <col min="5644" max="5644" width="15.375" style="56" customWidth="1"/>
    <col min="5645" max="5888" width="9" style="56"/>
    <col min="5889" max="5889" width="9.5" style="56" customWidth="1"/>
    <col min="5890" max="5890" width="11.125" style="56" customWidth="1"/>
    <col min="5891" max="5891" width="32.25" style="56" customWidth="1"/>
    <col min="5892" max="5892" width="7" style="56" customWidth="1"/>
    <col min="5893" max="5893" width="10.875" style="56" bestFit="1" customWidth="1"/>
    <col min="5894" max="5894" width="10.5" style="56" customWidth="1"/>
    <col min="5895" max="5895" width="6.125" style="56" customWidth="1"/>
    <col min="5896" max="5896" width="7" style="56" customWidth="1"/>
    <col min="5897" max="5897" width="10.625" style="56" customWidth="1"/>
    <col min="5898" max="5899" width="12.25" style="56" bestFit="1" customWidth="1"/>
    <col min="5900" max="5900" width="15.375" style="56" customWidth="1"/>
    <col min="5901" max="6144" width="9" style="56"/>
    <col min="6145" max="6145" width="9.5" style="56" customWidth="1"/>
    <col min="6146" max="6146" width="11.125" style="56" customWidth="1"/>
    <col min="6147" max="6147" width="32.25" style="56" customWidth="1"/>
    <col min="6148" max="6148" width="7" style="56" customWidth="1"/>
    <col min="6149" max="6149" width="10.875" style="56" bestFit="1" customWidth="1"/>
    <col min="6150" max="6150" width="10.5" style="56" customWidth="1"/>
    <col min="6151" max="6151" width="6.125" style="56" customWidth="1"/>
    <col min="6152" max="6152" width="7" style="56" customWidth="1"/>
    <col min="6153" max="6153" width="10.625" style="56" customWidth="1"/>
    <col min="6154" max="6155" width="12.25" style="56" bestFit="1" customWidth="1"/>
    <col min="6156" max="6156" width="15.375" style="56" customWidth="1"/>
    <col min="6157" max="6400" width="9" style="56"/>
    <col min="6401" max="6401" width="9.5" style="56" customWidth="1"/>
    <col min="6402" max="6402" width="11.125" style="56" customWidth="1"/>
    <col min="6403" max="6403" width="32.25" style="56" customWidth="1"/>
    <col min="6404" max="6404" width="7" style="56" customWidth="1"/>
    <col min="6405" max="6405" width="10.875" style="56" bestFit="1" customWidth="1"/>
    <col min="6406" max="6406" width="10.5" style="56" customWidth="1"/>
    <col min="6407" max="6407" width="6.125" style="56" customWidth="1"/>
    <col min="6408" max="6408" width="7" style="56" customWidth="1"/>
    <col min="6409" max="6409" width="10.625" style="56" customWidth="1"/>
    <col min="6410" max="6411" width="12.25" style="56" bestFit="1" customWidth="1"/>
    <col min="6412" max="6412" width="15.375" style="56" customWidth="1"/>
    <col min="6413" max="6656" width="9" style="56"/>
    <col min="6657" max="6657" width="9.5" style="56" customWidth="1"/>
    <col min="6658" max="6658" width="11.125" style="56" customWidth="1"/>
    <col min="6659" max="6659" width="32.25" style="56" customWidth="1"/>
    <col min="6660" max="6660" width="7" style="56" customWidth="1"/>
    <col min="6661" max="6661" width="10.875" style="56" bestFit="1" customWidth="1"/>
    <col min="6662" max="6662" width="10.5" style="56" customWidth="1"/>
    <col min="6663" max="6663" width="6.125" style="56" customWidth="1"/>
    <col min="6664" max="6664" width="7" style="56" customWidth="1"/>
    <col min="6665" max="6665" width="10.625" style="56" customWidth="1"/>
    <col min="6666" max="6667" width="12.25" style="56" bestFit="1" customWidth="1"/>
    <col min="6668" max="6668" width="15.375" style="56" customWidth="1"/>
    <col min="6669" max="6912" width="9" style="56"/>
    <col min="6913" max="6913" width="9.5" style="56" customWidth="1"/>
    <col min="6914" max="6914" width="11.125" style="56" customWidth="1"/>
    <col min="6915" max="6915" width="32.25" style="56" customWidth="1"/>
    <col min="6916" max="6916" width="7" style="56" customWidth="1"/>
    <col min="6917" max="6917" width="10.875" style="56" bestFit="1" customWidth="1"/>
    <col min="6918" max="6918" width="10.5" style="56" customWidth="1"/>
    <col min="6919" max="6919" width="6.125" style="56" customWidth="1"/>
    <col min="6920" max="6920" width="7" style="56" customWidth="1"/>
    <col min="6921" max="6921" width="10.625" style="56" customWidth="1"/>
    <col min="6922" max="6923" width="12.25" style="56" bestFit="1" customWidth="1"/>
    <col min="6924" max="6924" width="15.375" style="56" customWidth="1"/>
    <col min="6925" max="7168" width="9" style="56"/>
    <col min="7169" max="7169" width="9.5" style="56" customWidth="1"/>
    <col min="7170" max="7170" width="11.125" style="56" customWidth="1"/>
    <col min="7171" max="7171" width="32.25" style="56" customWidth="1"/>
    <col min="7172" max="7172" width="7" style="56" customWidth="1"/>
    <col min="7173" max="7173" width="10.875" style="56" bestFit="1" customWidth="1"/>
    <col min="7174" max="7174" width="10.5" style="56" customWidth="1"/>
    <col min="7175" max="7175" width="6.125" style="56" customWidth="1"/>
    <col min="7176" max="7176" width="7" style="56" customWidth="1"/>
    <col min="7177" max="7177" width="10.625" style="56" customWidth="1"/>
    <col min="7178" max="7179" width="12.25" style="56" bestFit="1" customWidth="1"/>
    <col min="7180" max="7180" width="15.375" style="56" customWidth="1"/>
    <col min="7181" max="7424" width="9" style="56"/>
    <col min="7425" max="7425" width="9.5" style="56" customWidth="1"/>
    <col min="7426" max="7426" width="11.125" style="56" customWidth="1"/>
    <col min="7427" max="7427" width="32.25" style="56" customWidth="1"/>
    <col min="7428" max="7428" width="7" style="56" customWidth="1"/>
    <col min="7429" max="7429" width="10.875" style="56" bestFit="1" customWidth="1"/>
    <col min="7430" max="7430" width="10.5" style="56" customWidth="1"/>
    <col min="7431" max="7431" width="6.125" style="56" customWidth="1"/>
    <col min="7432" max="7432" width="7" style="56" customWidth="1"/>
    <col min="7433" max="7433" width="10.625" style="56" customWidth="1"/>
    <col min="7434" max="7435" width="12.25" style="56" bestFit="1" customWidth="1"/>
    <col min="7436" max="7436" width="15.375" style="56" customWidth="1"/>
    <col min="7437" max="7680" width="9" style="56"/>
    <col min="7681" max="7681" width="9.5" style="56" customWidth="1"/>
    <col min="7682" max="7682" width="11.125" style="56" customWidth="1"/>
    <col min="7683" max="7683" width="32.25" style="56" customWidth="1"/>
    <col min="7684" max="7684" width="7" style="56" customWidth="1"/>
    <col min="7685" max="7685" width="10.875" style="56" bestFit="1" customWidth="1"/>
    <col min="7686" max="7686" width="10.5" style="56" customWidth="1"/>
    <col min="7687" max="7687" width="6.125" style="56" customWidth="1"/>
    <col min="7688" max="7688" width="7" style="56" customWidth="1"/>
    <col min="7689" max="7689" width="10.625" style="56" customWidth="1"/>
    <col min="7690" max="7691" width="12.25" style="56" bestFit="1" customWidth="1"/>
    <col min="7692" max="7692" width="15.375" style="56" customWidth="1"/>
    <col min="7693" max="7936" width="9" style="56"/>
    <col min="7937" max="7937" width="9.5" style="56" customWidth="1"/>
    <col min="7938" max="7938" width="11.125" style="56" customWidth="1"/>
    <col min="7939" max="7939" width="32.25" style="56" customWidth="1"/>
    <col min="7940" max="7940" width="7" style="56" customWidth="1"/>
    <col min="7941" max="7941" width="10.875" style="56" bestFit="1" customWidth="1"/>
    <col min="7942" max="7942" width="10.5" style="56" customWidth="1"/>
    <col min="7943" max="7943" width="6.125" style="56" customWidth="1"/>
    <col min="7944" max="7944" width="7" style="56" customWidth="1"/>
    <col min="7945" max="7945" width="10.625" style="56" customWidth="1"/>
    <col min="7946" max="7947" width="12.25" style="56" bestFit="1" customWidth="1"/>
    <col min="7948" max="7948" width="15.375" style="56" customWidth="1"/>
    <col min="7949" max="8192" width="9" style="56"/>
    <col min="8193" max="8193" width="9.5" style="56" customWidth="1"/>
    <col min="8194" max="8194" width="11.125" style="56" customWidth="1"/>
    <col min="8195" max="8195" width="32.25" style="56" customWidth="1"/>
    <col min="8196" max="8196" width="7" style="56" customWidth="1"/>
    <col min="8197" max="8197" width="10.875" style="56" bestFit="1" customWidth="1"/>
    <col min="8198" max="8198" width="10.5" style="56" customWidth="1"/>
    <col min="8199" max="8199" width="6.125" style="56" customWidth="1"/>
    <col min="8200" max="8200" width="7" style="56" customWidth="1"/>
    <col min="8201" max="8201" width="10.625" style="56" customWidth="1"/>
    <col min="8202" max="8203" width="12.25" style="56" bestFit="1" customWidth="1"/>
    <col min="8204" max="8204" width="15.375" style="56" customWidth="1"/>
    <col min="8205" max="8448" width="9" style="56"/>
    <col min="8449" max="8449" width="9.5" style="56" customWidth="1"/>
    <col min="8450" max="8450" width="11.125" style="56" customWidth="1"/>
    <col min="8451" max="8451" width="32.25" style="56" customWidth="1"/>
    <col min="8452" max="8452" width="7" style="56" customWidth="1"/>
    <col min="8453" max="8453" width="10.875" style="56" bestFit="1" customWidth="1"/>
    <col min="8454" max="8454" width="10.5" style="56" customWidth="1"/>
    <col min="8455" max="8455" width="6.125" style="56" customWidth="1"/>
    <col min="8456" max="8456" width="7" style="56" customWidth="1"/>
    <col min="8457" max="8457" width="10.625" style="56" customWidth="1"/>
    <col min="8458" max="8459" width="12.25" style="56" bestFit="1" customWidth="1"/>
    <col min="8460" max="8460" width="15.375" style="56" customWidth="1"/>
    <col min="8461" max="8704" width="9" style="56"/>
    <col min="8705" max="8705" width="9.5" style="56" customWidth="1"/>
    <col min="8706" max="8706" width="11.125" style="56" customWidth="1"/>
    <col min="8707" max="8707" width="32.25" style="56" customWidth="1"/>
    <col min="8708" max="8708" width="7" style="56" customWidth="1"/>
    <col min="8709" max="8709" width="10.875" style="56" bestFit="1" customWidth="1"/>
    <col min="8710" max="8710" width="10.5" style="56" customWidth="1"/>
    <col min="8711" max="8711" width="6.125" style="56" customWidth="1"/>
    <col min="8712" max="8712" width="7" style="56" customWidth="1"/>
    <col min="8713" max="8713" width="10.625" style="56" customWidth="1"/>
    <col min="8714" max="8715" width="12.25" style="56" bestFit="1" customWidth="1"/>
    <col min="8716" max="8716" width="15.375" style="56" customWidth="1"/>
    <col min="8717" max="8960" width="9" style="56"/>
    <col min="8961" max="8961" width="9.5" style="56" customWidth="1"/>
    <col min="8962" max="8962" width="11.125" style="56" customWidth="1"/>
    <col min="8963" max="8963" width="32.25" style="56" customWidth="1"/>
    <col min="8964" max="8964" width="7" style="56" customWidth="1"/>
    <col min="8965" max="8965" width="10.875" style="56" bestFit="1" customWidth="1"/>
    <col min="8966" max="8966" width="10.5" style="56" customWidth="1"/>
    <col min="8967" max="8967" width="6.125" style="56" customWidth="1"/>
    <col min="8968" max="8968" width="7" style="56" customWidth="1"/>
    <col min="8969" max="8969" width="10.625" style="56" customWidth="1"/>
    <col min="8970" max="8971" width="12.25" style="56" bestFit="1" customWidth="1"/>
    <col min="8972" max="8972" width="15.375" style="56" customWidth="1"/>
    <col min="8973" max="9216" width="9" style="56"/>
    <col min="9217" max="9217" width="9.5" style="56" customWidth="1"/>
    <col min="9218" max="9218" width="11.125" style="56" customWidth="1"/>
    <col min="9219" max="9219" width="32.25" style="56" customWidth="1"/>
    <col min="9220" max="9220" width="7" style="56" customWidth="1"/>
    <col min="9221" max="9221" width="10.875" style="56" bestFit="1" customWidth="1"/>
    <col min="9222" max="9222" width="10.5" style="56" customWidth="1"/>
    <col min="9223" max="9223" width="6.125" style="56" customWidth="1"/>
    <col min="9224" max="9224" width="7" style="56" customWidth="1"/>
    <col min="9225" max="9225" width="10.625" style="56" customWidth="1"/>
    <col min="9226" max="9227" width="12.25" style="56" bestFit="1" customWidth="1"/>
    <col min="9228" max="9228" width="15.375" style="56" customWidth="1"/>
    <col min="9229" max="9472" width="9" style="56"/>
    <col min="9473" max="9473" width="9.5" style="56" customWidth="1"/>
    <col min="9474" max="9474" width="11.125" style="56" customWidth="1"/>
    <col min="9475" max="9475" width="32.25" style="56" customWidth="1"/>
    <col min="9476" max="9476" width="7" style="56" customWidth="1"/>
    <col min="9477" max="9477" width="10.875" style="56" bestFit="1" customWidth="1"/>
    <col min="9478" max="9478" width="10.5" style="56" customWidth="1"/>
    <col min="9479" max="9479" width="6.125" style="56" customWidth="1"/>
    <col min="9480" max="9480" width="7" style="56" customWidth="1"/>
    <col min="9481" max="9481" width="10.625" style="56" customWidth="1"/>
    <col min="9482" max="9483" width="12.25" style="56" bestFit="1" customWidth="1"/>
    <col min="9484" max="9484" width="15.375" style="56" customWidth="1"/>
    <col min="9485" max="9728" width="9" style="56"/>
    <col min="9729" max="9729" width="9.5" style="56" customWidth="1"/>
    <col min="9730" max="9730" width="11.125" style="56" customWidth="1"/>
    <col min="9731" max="9731" width="32.25" style="56" customWidth="1"/>
    <col min="9732" max="9732" width="7" style="56" customWidth="1"/>
    <col min="9733" max="9733" width="10.875" style="56" bestFit="1" customWidth="1"/>
    <col min="9734" max="9734" width="10.5" style="56" customWidth="1"/>
    <col min="9735" max="9735" width="6.125" style="56" customWidth="1"/>
    <col min="9736" max="9736" width="7" style="56" customWidth="1"/>
    <col min="9737" max="9737" width="10.625" style="56" customWidth="1"/>
    <col min="9738" max="9739" width="12.25" style="56" bestFit="1" customWidth="1"/>
    <col min="9740" max="9740" width="15.375" style="56" customWidth="1"/>
    <col min="9741" max="9984" width="9" style="56"/>
    <col min="9985" max="9985" width="9.5" style="56" customWidth="1"/>
    <col min="9986" max="9986" width="11.125" style="56" customWidth="1"/>
    <col min="9987" max="9987" width="32.25" style="56" customWidth="1"/>
    <col min="9988" max="9988" width="7" style="56" customWidth="1"/>
    <col min="9989" max="9989" width="10.875" style="56" bestFit="1" customWidth="1"/>
    <col min="9990" max="9990" width="10.5" style="56" customWidth="1"/>
    <col min="9991" max="9991" width="6.125" style="56" customWidth="1"/>
    <col min="9992" max="9992" width="7" style="56" customWidth="1"/>
    <col min="9993" max="9993" width="10.625" style="56" customWidth="1"/>
    <col min="9994" max="9995" width="12.25" style="56" bestFit="1" customWidth="1"/>
    <col min="9996" max="9996" width="15.375" style="56" customWidth="1"/>
    <col min="9997" max="10240" width="9" style="56"/>
    <col min="10241" max="10241" width="9.5" style="56" customWidth="1"/>
    <col min="10242" max="10242" width="11.125" style="56" customWidth="1"/>
    <col min="10243" max="10243" width="32.25" style="56" customWidth="1"/>
    <col min="10244" max="10244" width="7" style="56" customWidth="1"/>
    <col min="10245" max="10245" width="10.875" style="56" bestFit="1" customWidth="1"/>
    <col min="10246" max="10246" width="10.5" style="56" customWidth="1"/>
    <col min="10247" max="10247" width="6.125" style="56" customWidth="1"/>
    <col min="10248" max="10248" width="7" style="56" customWidth="1"/>
    <col min="10249" max="10249" width="10.625" style="56" customWidth="1"/>
    <col min="10250" max="10251" width="12.25" style="56" bestFit="1" customWidth="1"/>
    <col min="10252" max="10252" width="15.375" style="56" customWidth="1"/>
    <col min="10253" max="10496" width="9" style="56"/>
    <col min="10497" max="10497" width="9.5" style="56" customWidth="1"/>
    <col min="10498" max="10498" width="11.125" style="56" customWidth="1"/>
    <col min="10499" max="10499" width="32.25" style="56" customWidth="1"/>
    <col min="10500" max="10500" width="7" style="56" customWidth="1"/>
    <col min="10501" max="10501" width="10.875" style="56" bestFit="1" customWidth="1"/>
    <col min="10502" max="10502" width="10.5" style="56" customWidth="1"/>
    <col min="10503" max="10503" width="6.125" style="56" customWidth="1"/>
    <col min="10504" max="10504" width="7" style="56" customWidth="1"/>
    <col min="10505" max="10505" width="10.625" style="56" customWidth="1"/>
    <col min="10506" max="10507" width="12.25" style="56" bestFit="1" customWidth="1"/>
    <col min="10508" max="10508" width="15.375" style="56" customWidth="1"/>
    <col min="10509" max="10752" width="9" style="56"/>
    <col min="10753" max="10753" width="9.5" style="56" customWidth="1"/>
    <col min="10754" max="10754" width="11.125" style="56" customWidth="1"/>
    <col min="10755" max="10755" width="32.25" style="56" customWidth="1"/>
    <col min="10756" max="10756" width="7" style="56" customWidth="1"/>
    <col min="10757" max="10757" width="10.875" style="56" bestFit="1" customWidth="1"/>
    <col min="10758" max="10758" width="10.5" style="56" customWidth="1"/>
    <col min="10759" max="10759" width="6.125" style="56" customWidth="1"/>
    <col min="10760" max="10760" width="7" style="56" customWidth="1"/>
    <col min="10761" max="10761" width="10.625" style="56" customWidth="1"/>
    <col min="10762" max="10763" width="12.25" style="56" bestFit="1" customWidth="1"/>
    <col min="10764" max="10764" width="15.375" style="56" customWidth="1"/>
    <col min="10765" max="11008" width="9" style="56"/>
    <col min="11009" max="11009" width="9.5" style="56" customWidth="1"/>
    <col min="11010" max="11010" width="11.125" style="56" customWidth="1"/>
    <col min="11011" max="11011" width="32.25" style="56" customWidth="1"/>
    <col min="11012" max="11012" width="7" style="56" customWidth="1"/>
    <col min="11013" max="11013" width="10.875" style="56" bestFit="1" customWidth="1"/>
    <col min="11014" max="11014" width="10.5" style="56" customWidth="1"/>
    <col min="11015" max="11015" width="6.125" style="56" customWidth="1"/>
    <col min="11016" max="11016" width="7" style="56" customWidth="1"/>
    <col min="11017" max="11017" width="10.625" style="56" customWidth="1"/>
    <col min="11018" max="11019" width="12.25" style="56" bestFit="1" customWidth="1"/>
    <col min="11020" max="11020" width="15.375" style="56" customWidth="1"/>
    <col min="11021" max="11264" width="9" style="56"/>
    <col min="11265" max="11265" width="9.5" style="56" customWidth="1"/>
    <col min="11266" max="11266" width="11.125" style="56" customWidth="1"/>
    <col min="11267" max="11267" width="32.25" style="56" customWidth="1"/>
    <col min="11268" max="11268" width="7" style="56" customWidth="1"/>
    <col min="11269" max="11269" width="10.875" style="56" bestFit="1" customWidth="1"/>
    <col min="11270" max="11270" width="10.5" style="56" customWidth="1"/>
    <col min="11271" max="11271" width="6.125" style="56" customWidth="1"/>
    <col min="11272" max="11272" width="7" style="56" customWidth="1"/>
    <col min="11273" max="11273" width="10.625" style="56" customWidth="1"/>
    <col min="11274" max="11275" width="12.25" style="56" bestFit="1" customWidth="1"/>
    <col min="11276" max="11276" width="15.375" style="56" customWidth="1"/>
    <col min="11277" max="11520" width="9" style="56"/>
    <col min="11521" max="11521" width="9.5" style="56" customWidth="1"/>
    <col min="11522" max="11522" width="11.125" style="56" customWidth="1"/>
    <col min="11523" max="11523" width="32.25" style="56" customWidth="1"/>
    <col min="11524" max="11524" width="7" style="56" customWidth="1"/>
    <col min="11525" max="11525" width="10.875" style="56" bestFit="1" customWidth="1"/>
    <col min="11526" max="11526" width="10.5" style="56" customWidth="1"/>
    <col min="11527" max="11527" width="6.125" style="56" customWidth="1"/>
    <col min="11528" max="11528" width="7" style="56" customWidth="1"/>
    <col min="11529" max="11529" width="10.625" style="56" customWidth="1"/>
    <col min="11530" max="11531" width="12.25" style="56" bestFit="1" customWidth="1"/>
    <col min="11532" max="11532" width="15.375" style="56" customWidth="1"/>
    <col min="11533" max="11776" width="9" style="56"/>
    <col min="11777" max="11777" width="9.5" style="56" customWidth="1"/>
    <col min="11778" max="11778" width="11.125" style="56" customWidth="1"/>
    <col min="11779" max="11779" width="32.25" style="56" customWidth="1"/>
    <col min="11780" max="11780" width="7" style="56" customWidth="1"/>
    <col min="11781" max="11781" width="10.875" style="56" bestFit="1" customWidth="1"/>
    <col min="11782" max="11782" width="10.5" style="56" customWidth="1"/>
    <col min="11783" max="11783" width="6.125" style="56" customWidth="1"/>
    <col min="11784" max="11784" width="7" style="56" customWidth="1"/>
    <col min="11785" max="11785" width="10.625" style="56" customWidth="1"/>
    <col min="11786" max="11787" width="12.25" style="56" bestFit="1" customWidth="1"/>
    <col min="11788" max="11788" width="15.375" style="56" customWidth="1"/>
    <col min="11789" max="12032" width="9" style="56"/>
    <col min="12033" max="12033" width="9.5" style="56" customWidth="1"/>
    <col min="12034" max="12034" width="11.125" style="56" customWidth="1"/>
    <col min="12035" max="12035" width="32.25" style="56" customWidth="1"/>
    <col min="12036" max="12036" width="7" style="56" customWidth="1"/>
    <col min="12037" max="12037" width="10.875" style="56" bestFit="1" customWidth="1"/>
    <col min="12038" max="12038" width="10.5" style="56" customWidth="1"/>
    <col min="12039" max="12039" width="6.125" style="56" customWidth="1"/>
    <col min="12040" max="12040" width="7" style="56" customWidth="1"/>
    <col min="12041" max="12041" width="10.625" style="56" customWidth="1"/>
    <col min="12042" max="12043" width="12.25" style="56" bestFit="1" customWidth="1"/>
    <col min="12044" max="12044" width="15.375" style="56" customWidth="1"/>
    <col min="12045" max="12288" width="9" style="56"/>
    <col min="12289" max="12289" width="9.5" style="56" customWidth="1"/>
    <col min="12290" max="12290" width="11.125" style="56" customWidth="1"/>
    <col min="12291" max="12291" width="32.25" style="56" customWidth="1"/>
    <col min="12292" max="12292" width="7" style="56" customWidth="1"/>
    <col min="12293" max="12293" width="10.875" style="56" bestFit="1" customWidth="1"/>
    <col min="12294" max="12294" width="10.5" style="56" customWidth="1"/>
    <col min="12295" max="12295" width="6.125" style="56" customWidth="1"/>
    <col min="12296" max="12296" width="7" style="56" customWidth="1"/>
    <col min="12297" max="12297" width="10.625" style="56" customWidth="1"/>
    <col min="12298" max="12299" width="12.25" style="56" bestFit="1" customWidth="1"/>
    <col min="12300" max="12300" width="15.375" style="56" customWidth="1"/>
    <col min="12301" max="12544" width="9" style="56"/>
    <col min="12545" max="12545" width="9.5" style="56" customWidth="1"/>
    <col min="12546" max="12546" width="11.125" style="56" customWidth="1"/>
    <col min="12547" max="12547" width="32.25" style="56" customWidth="1"/>
    <col min="12548" max="12548" width="7" style="56" customWidth="1"/>
    <col min="12549" max="12549" width="10.875" style="56" bestFit="1" customWidth="1"/>
    <col min="12550" max="12550" width="10.5" style="56" customWidth="1"/>
    <col min="12551" max="12551" width="6.125" style="56" customWidth="1"/>
    <col min="12552" max="12552" width="7" style="56" customWidth="1"/>
    <col min="12553" max="12553" width="10.625" style="56" customWidth="1"/>
    <col min="12554" max="12555" width="12.25" style="56" bestFit="1" customWidth="1"/>
    <col min="12556" max="12556" width="15.375" style="56" customWidth="1"/>
    <col min="12557" max="12800" width="9" style="56"/>
    <col min="12801" max="12801" width="9.5" style="56" customWidth="1"/>
    <col min="12802" max="12802" width="11.125" style="56" customWidth="1"/>
    <col min="12803" max="12803" width="32.25" style="56" customWidth="1"/>
    <col min="12804" max="12804" width="7" style="56" customWidth="1"/>
    <col min="12805" max="12805" width="10.875" style="56" bestFit="1" customWidth="1"/>
    <col min="12806" max="12806" width="10.5" style="56" customWidth="1"/>
    <col min="12807" max="12807" width="6.125" style="56" customWidth="1"/>
    <col min="12808" max="12808" width="7" style="56" customWidth="1"/>
    <col min="12809" max="12809" width="10.625" style="56" customWidth="1"/>
    <col min="12810" max="12811" width="12.25" style="56" bestFit="1" customWidth="1"/>
    <col min="12812" max="12812" width="15.375" style="56" customWidth="1"/>
    <col min="12813" max="13056" width="9" style="56"/>
    <col min="13057" max="13057" width="9.5" style="56" customWidth="1"/>
    <col min="13058" max="13058" width="11.125" style="56" customWidth="1"/>
    <col min="13059" max="13059" width="32.25" style="56" customWidth="1"/>
    <col min="13060" max="13060" width="7" style="56" customWidth="1"/>
    <col min="13061" max="13061" width="10.875" style="56" bestFit="1" customWidth="1"/>
    <col min="13062" max="13062" width="10.5" style="56" customWidth="1"/>
    <col min="13063" max="13063" width="6.125" style="56" customWidth="1"/>
    <col min="13064" max="13064" width="7" style="56" customWidth="1"/>
    <col min="13065" max="13065" width="10.625" style="56" customWidth="1"/>
    <col min="13066" max="13067" width="12.25" style="56" bestFit="1" customWidth="1"/>
    <col min="13068" max="13068" width="15.375" style="56" customWidth="1"/>
    <col min="13069" max="13312" width="9" style="56"/>
    <col min="13313" max="13313" width="9.5" style="56" customWidth="1"/>
    <col min="13314" max="13314" width="11.125" style="56" customWidth="1"/>
    <col min="13315" max="13315" width="32.25" style="56" customWidth="1"/>
    <col min="13316" max="13316" width="7" style="56" customWidth="1"/>
    <col min="13317" max="13317" width="10.875" style="56" bestFit="1" customWidth="1"/>
    <col min="13318" max="13318" width="10.5" style="56" customWidth="1"/>
    <col min="13319" max="13319" width="6.125" style="56" customWidth="1"/>
    <col min="13320" max="13320" width="7" style="56" customWidth="1"/>
    <col min="13321" max="13321" width="10.625" style="56" customWidth="1"/>
    <col min="13322" max="13323" width="12.25" style="56" bestFit="1" customWidth="1"/>
    <col min="13324" max="13324" width="15.375" style="56" customWidth="1"/>
    <col min="13325" max="13568" width="9" style="56"/>
    <col min="13569" max="13569" width="9.5" style="56" customWidth="1"/>
    <col min="13570" max="13570" width="11.125" style="56" customWidth="1"/>
    <col min="13571" max="13571" width="32.25" style="56" customWidth="1"/>
    <col min="13572" max="13572" width="7" style="56" customWidth="1"/>
    <col min="13573" max="13573" width="10.875" style="56" bestFit="1" customWidth="1"/>
    <col min="13574" max="13574" width="10.5" style="56" customWidth="1"/>
    <col min="13575" max="13575" width="6.125" style="56" customWidth="1"/>
    <col min="13576" max="13576" width="7" style="56" customWidth="1"/>
    <col min="13577" max="13577" width="10.625" style="56" customWidth="1"/>
    <col min="13578" max="13579" width="12.25" style="56" bestFit="1" customWidth="1"/>
    <col min="13580" max="13580" width="15.375" style="56" customWidth="1"/>
    <col min="13581" max="13824" width="9" style="56"/>
    <col min="13825" max="13825" width="9.5" style="56" customWidth="1"/>
    <col min="13826" max="13826" width="11.125" style="56" customWidth="1"/>
    <col min="13827" max="13827" width="32.25" style="56" customWidth="1"/>
    <col min="13828" max="13828" width="7" style="56" customWidth="1"/>
    <col min="13829" max="13829" width="10.875" style="56" bestFit="1" customWidth="1"/>
    <col min="13830" max="13830" width="10.5" style="56" customWidth="1"/>
    <col min="13831" max="13831" width="6.125" style="56" customWidth="1"/>
    <col min="13832" max="13832" width="7" style="56" customWidth="1"/>
    <col min="13833" max="13833" width="10.625" style="56" customWidth="1"/>
    <col min="13834" max="13835" width="12.25" style="56" bestFit="1" customWidth="1"/>
    <col min="13836" max="13836" width="15.375" style="56" customWidth="1"/>
    <col min="13837" max="14080" width="9" style="56"/>
    <col min="14081" max="14081" width="9.5" style="56" customWidth="1"/>
    <col min="14082" max="14082" width="11.125" style="56" customWidth="1"/>
    <col min="14083" max="14083" width="32.25" style="56" customWidth="1"/>
    <col min="14084" max="14084" width="7" style="56" customWidth="1"/>
    <col min="14085" max="14085" width="10.875" style="56" bestFit="1" customWidth="1"/>
    <col min="14086" max="14086" width="10.5" style="56" customWidth="1"/>
    <col min="14087" max="14087" width="6.125" style="56" customWidth="1"/>
    <col min="14088" max="14088" width="7" style="56" customWidth="1"/>
    <col min="14089" max="14089" width="10.625" style="56" customWidth="1"/>
    <col min="14090" max="14091" width="12.25" style="56" bestFit="1" customWidth="1"/>
    <col min="14092" max="14092" width="15.375" style="56" customWidth="1"/>
    <col min="14093" max="14336" width="9" style="56"/>
    <col min="14337" max="14337" width="9.5" style="56" customWidth="1"/>
    <col min="14338" max="14338" width="11.125" style="56" customWidth="1"/>
    <col min="14339" max="14339" width="32.25" style="56" customWidth="1"/>
    <col min="14340" max="14340" width="7" style="56" customWidth="1"/>
    <col min="14341" max="14341" width="10.875" style="56" bestFit="1" customWidth="1"/>
    <col min="14342" max="14342" width="10.5" style="56" customWidth="1"/>
    <col min="14343" max="14343" width="6.125" style="56" customWidth="1"/>
    <col min="14344" max="14344" width="7" style="56" customWidth="1"/>
    <col min="14345" max="14345" width="10.625" style="56" customWidth="1"/>
    <col min="14346" max="14347" width="12.25" style="56" bestFit="1" customWidth="1"/>
    <col min="14348" max="14348" width="15.375" style="56" customWidth="1"/>
    <col min="14349" max="14592" width="9" style="56"/>
    <col min="14593" max="14593" width="9.5" style="56" customWidth="1"/>
    <col min="14594" max="14594" width="11.125" style="56" customWidth="1"/>
    <col min="14595" max="14595" width="32.25" style="56" customWidth="1"/>
    <col min="14596" max="14596" width="7" style="56" customWidth="1"/>
    <col min="14597" max="14597" width="10.875" style="56" bestFit="1" customWidth="1"/>
    <col min="14598" max="14598" width="10.5" style="56" customWidth="1"/>
    <col min="14599" max="14599" width="6.125" style="56" customWidth="1"/>
    <col min="14600" max="14600" width="7" style="56" customWidth="1"/>
    <col min="14601" max="14601" width="10.625" style="56" customWidth="1"/>
    <col min="14602" max="14603" width="12.25" style="56" bestFit="1" customWidth="1"/>
    <col min="14604" max="14604" width="15.375" style="56" customWidth="1"/>
    <col min="14605" max="14848" width="9" style="56"/>
    <col min="14849" max="14849" width="9.5" style="56" customWidth="1"/>
    <col min="14850" max="14850" width="11.125" style="56" customWidth="1"/>
    <col min="14851" max="14851" width="32.25" style="56" customWidth="1"/>
    <col min="14852" max="14852" width="7" style="56" customWidth="1"/>
    <col min="14853" max="14853" width="10.875" style="56" bestFit="1" customWidth="1"/>
    <col min="14854" max="14854" width="10.5" style="56" customWidth="1"/>
    <col min="14855" max="14855" width="6.125" style="56" customWidth="1"/>
    <col min="14856" max="14856" width="7" style="56" customWidth="1"/>
    <col min="14857" max="14857" width="10.625" style="56" customWidth="1"/>
    <col min="14858" max="14859" width="12.25" style="56" bestFit="1" customWidth="1"/>
    <col min="14860" max="14860" width="15.375" style="56" customWidth="1"/>
    <col min="14861" max="15104" width="9" style="56"/>
    <col min="15105" max="15105" width="9.5" style="56" customWidth="1"/>
    <col min="15106" max="15106" width="11.125" style="56" customWidth="1"/>
    <col min="15107" max="15107" width="32.25" style="56" customWidth="1"/>
    <col min="15108" max="15108" width="7" style="56" customWidth="1"/>
    <col min="15109" max="15109" width="10.875" style="56" bestFit="1" customWidth="1"/>
    <col min="15110" max="15110" width="10.5" style="56" customWidth="1"/>
    <col min="15111" max="15111" width="6.125" style="56" customWidth="1"/>
    <col min="15112" max="15112" width="7" style="56" customWidth="1"/>
    <col min="15113" max="15113" width="10.625" style="56" customWidth="1"/>
    <col min="15114" max="15115" width="12.25" style="56" bestFit="1" customWidth="1"/>
    <col min="15116" max="15116" width="15.375" style="56" customWidth="1"/>
    <col min="15117" max="15360" width="9" style="56"/>
    <col min="15361" max="15361" width="9.5" style="56" customWidth="1"/>
    <col min="15362" max="15362" width="11.125" style="56" customWidth="1"/>
    <col min="15363" max="15363" width="32.25" style="56" customWidth="1"/>
    <col min="15364" max="15364" width="7" style="56" customWidth="1"/>
    <col min="15365" max="15365" width="10.875" style="56" bestFit="1" customWidth="1"/>
    <col min="15366" max="15366" width="10.5" style="56" customWidth="1"/>
    <col min="15367" max="15367" width="6.125" style="56" customWidth="1"/>
    <col min="15368" max="15368" width="7" style="56" customWidth="1"/>
    <col min="15369" max="15369" width="10.625" style="56" customWidth="1"/>
    <col min="15370" max="15371" width="12.25" style="56" bestFit="1" customWidth="1"/>
    <col min="15372" max="15372" width="15.375" style="56" customWidth="1"/>
    <col min="15373" max="15616" width="9" style="56"/>
    <col min="15617" max="15617" width="9.5" style="56" customWidth="1"/>
    <col min="15618" max="15618" width="11.125" style="56" customWidth="1"/>
    <col min="15619" max="15619" width="32.25" style="56" customWidth="1"/>
    <col min="15620" max="15620" width="7" style="56" customWidth="1"/>
    <col min="15621" max="15621" width="10.875" style="56" bestFit="1" customWidth="1"/>
    <col min="15622" max="15622" width="10.5" style="56" customWidth="1"/>
    <col min="15623" max="15623" width="6.125" style="56" customWidth="1"/>
    <col min="15624" max="15624" width="7" style="56" customWidth="1"/>
    <col min="15625" max="15625" width="10.625" style="56" customWidth="1"/>
    <col min="15626" max="15627" width="12.25" style="56" bestFit="1" customWidth="1"/>
    <col min="15628" max="15628" width="15.375" style="56" customWidth="1"/>
    <col min="15629" max="15872" width="9" style="56"/>
    <col min="15873" max="15873" width="9.5" style="56" customWidth="1"/>
    <col min="15874" max="15874" width="11.125" style="56" customWidth="1"/>
    <col min="15875" max="15875" width="32.25" style="56" customWidth="1"/>
    <col min="15876" max="15876" width="7" style="56" customWidth="1"/>
    <col min="15877" max="15877" width="10.875" style="56" bestFit="1" customWidth="1"/>
    <col min="15878" max="15878" width="10.5" style="56" customWidth="1"/>
    <col min="15879" max="15879" width="6.125" style="56" customWidth="1"/>
    <col min="15880" max="15880" width="7" style="56" customWidth="1"/>
    <col min="15881" max="15881" width="10.625" style="56" customWidth="1"/>
    <col min="15882" max="15883" width="12.25" style="56" bestFit="1" customWidth="1"/>
    <col min="15884" max="15884" width="15.375" style="56" customWidth="1"/>
    <col min="15885" max="16128" width="9" style="56"/>
    <col min="16129" max="16129" width="9.5" style="56" customWidth="1"/>
    <col min="16130" max="16130" width="11.125" style="56" customWidth="1"/>
    <col min="16131" max="16131" width="32.25" style="56" customWidth="1"/>
    <col min="16132" max="16132" width="7" style="56" customWidth="1"/>
    <col min="16133" max="16133" width="10.875" style="56" bestFit="1" customWidth="1"/>
    <col min="16134" max="16134" width="10.5" style="56" customWidth="1"/>
    <col min="16135" max="16135" width="6.125" style="56" customWidth="1"/>
    <col min="16136" max="16136" width="7" style="56" customWidth="1"/>
    <col min="16137" max="16137" width="10.625" style="56" customWidth="1"/>
    <col min="16138" max="16139" width="12.25" style="56" bestFit="1" customWidth="1"/>
    <col min="16140" max="16140" width="15.375" style="56" customWidth="1"/>
    <col min="16141" max="16384" width="9" style="56"/>
  </cols>
  <sheetData>
    <row r="1" spans="1:12" ht="21" x14ac:dyDescent="0.3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1" x14ac:dyDescent="0.3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16" t="s">
        <v>2</v>
      </c>
      <c r="L2" s="116"/>
    </row>
    <row r="3" spans="1:12" ht="21" x14ac:dyDescent="0.35">
      <c r="A3" s="1"/>
      <c r="B3" s="1"/>
      <c r="C3" s="1"/>
      <c r="D3" s="1"/>
      <c r="E3" s="1"/>
      <c r="F3" s="1"/>
      <c r="G3" s="1"/>
      <c r="H3" s="1"/>
      <c r="I3" s="1"/>
      <c r="J3" s="1" t="s">
        <v>3</v>
      </c>
      <c r="K3" s="117" t="s">
        <v>42</v>
      </c>
      <c r="L3" s="117"/>
    </row>
    <row r="4" spans="1:12" ht="21" x14ac:dyDescent="0.35">
      <c r="A4" s="2" t="s">
        <v>4</v>
      </c>
      <c r="B4" s="114" t="s">
        <v>76</v>
      </c>
      <c r="C4" s="114"/>
      <c r="D4" s="58" t="s">
        <v>6</v>
      </c>
      <c r="E4" s="113">
        <v>1</v>
      </c>
      <c r="F4" s="113"/>
      <c r="G4" s="4" t="s">
        <v>8</v>
      </c>
      <c r="H4" s="5"/>
      <c r="I4" s="118" t="s">
        <v>185</v>
      </c>
      <c r="J4" s="118"/>
      <c r="K4" s="58" t="s">
        <v>10</v>
      </c>
      <c r="L4" s="6" t="s">
        <v>80</v>
      </c>
    </row>
    <row r="5" spans="1:12" ht="21" x14ac:dyDescent="0.35">
      <c r="A5" s="4" t="s">
        <v>12</v>
      </c>
      <c r="B5" s="4"/>
      <c r="C5" s="6" t="s">
        <v>42</v>
      </c>
      <c r="D5" s="112"/>
      <c r="E5" s="112"/>
      <c r="F5" s="112"/>
      <c r="G5" s="2" t="s">
        <v>13</v>
      </c>
      <c r="H5" s="2"/>
      <c r="I5" s="2"/>
      <c r="J5" s="114" t="s">
        <v>187</v>
      </c>
      <c r="K5" s="114"/>
      <c r="L5" s="114"/>
    </row>
    <row r="6" spans="1:12" ht="21" x14ac:dyDescent="0.35">
      <c r="A6" s="7" t="s">
        <v>14</v>
      </c>
      <c r="B6" s="114" t="s">
        <v>189</v>
      </c>
      <c r="C6" s="114"/>
      <c r="D6" s="114"/>
      <c r="E6" s="114"/>
      <c r="F6" s="114"/>
      <c r="G6" s="114"/>
      <c r="H6" s="114"/>
      <c r="I6" s="114"/>
      <c r="J6" s="7"/>
      <c r="K6" s="7" t="s">
        <v>15</v>
      </c>
      <c r="L6" s="49" t="s">
        <v>188</v>
      </c>
    </row>
    <row r="7" spans="1:12" s="1" customFormat="1" ht="21" x14ac:dyDescent="0.35">
      <c r="A7" s="9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21" x14ac:dyDescent="0.35">
      <c r="A8" s="9" t="s">
        <v>18</v>
      </c>
      <c r="B8" s="7"/>
      <c r="C8" s="7"/>
      <c r="D8" s="7"/>
      <c r="E8" s="7"/>
      <c r="F8" s="7"/>
      <c r="G8" s="7"/>
      <c r="H8" s="7" t="s">
        <v>19</v>
      </c>
      <c r="I8" s="7"/>
      <c r="J8" s="7"/>
      <c r="K8" s="10"/>
      <c r="L8" s="7"/>
    </row>
    <row r="9" spans="1:12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" x14ac:dyDescent="0.35">
      <c r="A10" s="13"/>
      <c r="B10" s="13"/>
      <c r="C10" s="14"/>
      <c r="D10" s="13" t="s">
        <v>20</v>
      </c>
      <c r="E10" s="14" t="s">
        <v>21</v>
      </c>
      <c r="F10" s="13"/>
      <c r="G10" s="14" t="s">
        <v>22</v>
      </c>
      <c r="H10" s="13" t="s">
        <v>23</v>
      </c>
      <c r="I10" s="14" t="s">
        <v>24</v>
      </c>
      <c r="J10" s="13" t="s">
        <v>24</v>
      </c>
      <c r="K10" s="14"/>
      <c r="L10" s="13"/>
    </row>
    <row r="11" spans="1:12" ht="21" x14ac:dyDescent="0.35">
      <c r="A11" s="16" t="s">
        <v>25</v>
      </c>
      <c r="B11" s="16" t="s">
        <v>26</v>
      </c>
      <c r="C11" s="17" t="s">
        <v>27</v>
      </c>
      <c r="D11" s="16" t="s">
        <v>28</v>
      </c>
      <c r="E11" s="18" t="s">
        <v>29</v>
      </c>
      <c r="F11" s="16" t="s">
        <v>30</v>
      </c>
      <c r="G11" s="17" t="s">
        <v>31</v>
      </c>
      <c r="H11" s="16" t="s">
        <v>32</v>
      </c>
      <c r="I11" s="17" t="s">
        <v>33</v>
      </c>
      <c r="J11" s="16" t="s">
        <v>34</v>
      </c>
      <c r="K11" s="17" t="s">
        <v>35</v>
      </c>
      <c r="L11" s="16" t="s">
        <v>36</v>
      </c>
    </row>
    <row r="12" spans="1:12" ht="21" x14ac:dyDescent="0.35">
      <c r="A12" s="50"/>
      <c r="B12" s="16"/>
      <c r="C12" s="17"/>
      <c r="D12" s="16"/>
      <c r="E12" s="18" t="s">
        <v>37</v>
      </c>
      <c r="F12" s="16"/>
      <c r="G12" s="17"/>
      <c r="H12" s="16" t="s">
        <v>38</v>
      </c>
      <c r="I12" s="17"/>
      <c r="J12" s="16"/>
      <c r="K12" s="17"/>
      <c r="L12" s="16"/>
    </row>
    <row r="13" spans="1:12" ht="21" x14ac:dyDescent="0.35">
      <c r="A13" s="51">
        <v>41444</v>
      </c>
      <c r="B13" s="52"/>
      <c r="C13" s="64" t="s">
        <v>186</v>
      </c>
      <c r="D13" s="20" t="s">
        <v>77</v>
      </c>
      <c r="E13" s="22">
        <v>30000</v>
      </c>
      <c r="F13" s="23">
        <f>+E13</f>
        <v>30000</v>
      </c>
      <c r="G13" s="14">
        <v>5</v>
      </c>
      <c r="H13" s="24">
        <v>0.2</v>
      </c>
      <c r="I13" s="22">
        <f>+F13*H13</f>
        <v>6000</v>
      </c>
      <c r="J13" s="20"/>
      <c r="K13" s="22">
        <f>+F13</f>
        <v>30000</v>
      </c>
      <c r="L13" s="20"/>
    </row>
    <row r="14" spans="1:12" ht="21" x14ac:dyDescent="0.35">
      <c r="A14" s="51"/>
      <c r="B14" s="28"/>
      <c r="C14" s="29"/>
      <c r="D14" s="28"/>
      <c r="E14" s="29"/>
      <c r="F14" s="28"/>
      <c r="G14" s="17"/>
      <c r="H14" s="16"/>
      <c r="I14" s="29"/>
      <c r="J14" s="28"/>
      <c r="K14" s="30"/>
      <c r="L14" s="28"/>
    </row>
    <row r="15" spans="1:12" ht="21" x14ac:dyDescent="0.35">
      <c r="A15" s="51"/>
      <c r="B15" s="28"/>
      <c r="C15" s="29"/>
      <c r="D15" s="28"/>
      <c r="E15" s="29"/>
      <c r="F15" s="28"/>
      <c r="G15" s="17"/>
      <c r="H15" s="16"/>
      <c r="I15" s="29"/>
      <c r="J15" s="28"/>
      <c r="K15" s="30"/>
      <c r="L15" s="28"/>
    </row>
    <row r="16" spans="1:12" ht="21" x14ac:dyDescent="0.35">
      <c r="A16" s="51">
        <v>41547</v>
      </c>
      <c r="B16" s="28"/>
      <c r="C16" s="29" t="s">
        <v>66</v>
      </c>
      <c r="D16" s="28"/>
      <c r="E16" s="29"/>
      <c r="F16" s="28"/>
      <c r="G16" s="17"/>
      <c r="H16" s="16"/>
      <c r="I16" s="30">
        <f>(F13*H13)/12*3</f>
        <v>1500</v>
      </c>
      <c r="J16" s="31">
        <f>+I16</f>
        <v>1500</v>
      </c>
      <c r="K16" s="30">
        <f>+K13-I16</f>
        <v>28500</v>
      </c>
      <c r="L16" s="28"/>
    </row>
    <row r="17" spans="1:12" ht="21" x14ac:dyDescent="0.35">
      <c r="A17" s="51">
        <v>41912</v>
      </c>
      <c r="B17" s="28"/>
      <c r="C17" s="29" t="s">
        <v>41</v>
      </c>
      <c r="D17" s="28"/>
      <c r="E17" s="29"/>
      <c r="F17" s="28"/>
      <c r="G17" s="17"/>
      <c r="H17" s="16"/>
      <c r="I17" s="30">
        <f>+$I$13</f>
        <v>6000</v>
      </c>
      <c r="J17" s="31">
        <f>+J16+I17</f>
        <v>7500</v>
      </c>
      <c r="K17" s="30">
        <f>+K16-I17</f>
        <v>22500</v>
      </c>
      <c r="L17" s="28"/>
    </row>
    <row r="18" spans="1:12" ht="21" x14ac:dyDescent="0.35">
      <c r="A18" s="51">
        <v>42277</v>
      </c>
      <c r="B18" s="28"/>
      <c r="C18" s="29" t="s">
        <v>41</v>
      </c>
      <c r="D18" s="28"/>
      <c r="E18" s="29"/>
      <c r="F18" s="28"/>
      <c r="G18" s="17"/>
      <c r="H18" s="16"/>
      <c r="I18" s="30">
        <f>+$I$13</f>
        <v>6000</v>
      </c>
      <c r="J18" s="31">
        <f>+J17+I18</f>
        <v>13500</v>
      </c>
      <c r="K18" s="30">
        <f>+K17-I18</f>
        <v>16500</v>
      </c>
      <c r="L18" s="28"/>
    </row>
    <row r="19" spans="1:12" ht="21" x14ac:dyDescent="0.35">
      <c r="A19" s="51">
        <v>42643</v>
      </c>
      <c r="B19" s="28"/>
      <c r="C19" s="29" t="s">
        <v>41</v>
      </c>
      <c r="D19" s="28"/>
      <c r="E19" s="29"/>
      <c r="F19" s="28"/>
      <c r="G19" s="17"/>
      <c r="H19" s="16"/>
      <c r="I19" s="30">
        <f>+$I$13</f>
        <v>6000</v>
      </c>
      <c r="J19" s="31">
        <f>+J18+I19</f>
        <v>19500</v>
      </c>
      <c r="K19" s="30">
        <f>+K18-I19</f>
        <v>10500</v>
      </c>
      <c r="L19" s="28"/>
    </row>
    <row r="20" spans="1:12" ht="21" x14ac:dyDescent="0.35">
      <c r="A20" s="51">
        <v>43008</v>
      </c>
      <c r="B20" s="28"/>
      <c r="C20" s="29" t="s">
        <v>41</v>
      </c>
      <c r="D20" s="28"/>
      <c r="E20" s="29"/>
      <c r="F20" s="28"/>
      <c r="G20" s="29"/>
      <c r="H20" s="28"/>
      <c r="I20" s="30">
        <f>+$I$13</f>
        <v>6000</v>
      </c>
      <c r="J20" s="31">
        <f>+J19+I20</f>
        <v>25500</v>
      </c>
      <c r="K20" s="30">
        <f>+K19-I20</f>
        <v>4500</v>
      </c>
      <c r="L20" s="28"/>
    </row>
    <row r="21" spans="1:12" ht="21" x14ac:dyDescent="0.35">
      <c r="A21" s="51">
        <v>43373</v>
      </c>
      <c r="B21" s="28"/>
      <c r="C21" s="29" t="s">
        <v>41</v>
      </c>
      <c r="D21" s="28"/>
      <c r="E21" s="29"/>
      <c r="F21" s="28"/>
      <c r="G21" s="29"/>
      <c r="H21" s="28"/>
      <c r="I21" s="30">
        <v>4544</v>
      </c>
      <c r="J21" s="31">
        <f>+J20+I21</f>
        <v>30044</v>
      </c>
      <c r="K21" s="30">
        <v>1</v>
      </c>
      <c r="L21" s="28"/>
    </row>
    <row r="22" spans="1:12" ht="21" x14ac:dyDescent="0.35">
      <c r="A22" s="57"/>
      <c r="B22" s="28"/>
      <c r="C22" s="29"/>
      <c r="D22" s="28"/>
      <c r="E22" s="29"/>
      <c r="F22" s="28"/>
      <c r="G22" s="29"/>
      <c r="H22" s="28"/>
      <c r="I22" s="30"/>
      <c r="J22" s="31"/>
      <c r="K22" s="30"/>
      <c r="L22" s="28"/>
    </row>
    <row r="23" spans="1:12" ht="21" x14ac:dyDescent="0.35">
      <c r="A23" s="57"/>
      <c r="B23" s="28"/>
      <c r="C23" s="29"/>
      <c r="D23" s="28"/>
      <c r="E23" s="29"/>
      <c r="F23" s="28"/>
      <c r="G23" s="29"/>
      <c r="H23" s="28"/>
      <c r="I23" s="30"/>
      <c r="J23" s="31"/>
      <c r="K23" s="30"/>
      <c r="L23" s="28"/>
    </row>
    <row r="24" spans="1:12" ht="21" x14ac:dyDescent="0.35">
      <c r="A24" s="57"/>
      <c r="B24" s="28"/>
      <c r="C24" s="29"/>
      <c r="D24" s="28"/>
      <c r="E24" s="29"/>
      <c r="F24" s="28"/>
      <c r="G24" s="29"/>
      <c r="H24" s="28"/>
      <c r="I24" s="30"/>
      <c r="J24" s="31"/>
      <c r="K24" s="30"/>
      <c r="L24" s="28"/>
    </row>
    <row r="25" spans="1:12" ht="21" x14ac:dyDescent="0.35">
      <c r="A25" s="53"/>
      <c r="B25" s="28"/>
      <c r="C25" s="29"/>
      <c r="D25" s="28"/>
      <c r="E25" s="29"/>
      <c r="F25" s="28"/>
      <c r="G25" s="29"/>
      <c r="H25" s="28"/>
      <c r="I25" s="30"/>
      <c r="J25" s="31"/>
      <c r="K25" s="30"/>
      <c r="L25" s="28"/>
    </row>
    <row r="26" spans="1:12" ht="21" x14ac:dyDescent="0.35">
      <c r="A26" s="54"/>
      <c r="B26" s="36"/>
      <c r="C26" s="55"/>
      <c r="D26" s="36"/>
      <c r="E26" s="55"/>
      <c r="F26" s="36"/>
      <c r="G26" s="55"/>
      <c r="H26" s="36"/>
      <c r="I26" s="55"/>
      <c r="J26" s="36"/>
      <c r="K26" s="55"/>
      <c r="L26" s="36"/>
    </row>
    <row r="30" spans="1:12" ht="21" x14ac:dyDescent="0.35">
      <c r="A30" s="115" t="s"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 t="s">
        <v>1</v>
      </c>
      <c r="K31" s="116" t="s">
        <v>2</v>
      </c>
      <c r="L31" s="116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 t="s">
        <v>3</v>
      </c>
      <c r="K32" s="117" t="s">
        <v>42</v>
      </c>
      <c r="L32" s="117"/>
    </row>
    <row r="33" spans="1:12" ht="21" x14ac:dyDescent="0.35">
      <c r="A33" s="2" t="s">
        <v>4</v>
      </c>
      <c r="B33" s="114" t="s">
        <v>76</v>
      </c>
      <c r="C33" s="114"/>
      <c r="D33" s="58" t="s">
        <v>6</v>
      </c>
      <c r="E33" s="113">
        <v>2</v>
      </c>
      <c r="F33" s="113"/>
      <c r="G33" s="4" t="s">
        <v>8</v>
      </c>
      <c r="H33" s="5"/>
      <c r="I33" s="118" t="s">
        <v>190</v>
      </c>
      <c r="J33" s="118"/>
      <c r="K33" s="58" t="s">
        <v>10</v>
      </c>
      <c r="L33" s="63" t="s">
        <v>191</v>
      </c>
    </row>
    <row r="34" spans="1:12" ht="21" x14ac:dyDescent="0.35">
      <c r="A34" s="4" t="s">
        <v>12</v>
      </c>
      <c r="B34" s="4"/>
      <c r="C34" s="6" t="s">
        <v>42</v>
      </c>
      <c r="D34" s="112"/>
      <c r="E34" s="112"/>
      <c r="F34" s="112"/>
      <c r="G34" s="2" t="s">
        <v>13</v>
      </c>
      <c r="H34" s="2"/>
      <c r="I34" s="2"/>
      <c r="J34" s="114" t="s">
        <v>192</v>
      </c>
      <c r="K34" s="114"/>
      <c r="L34" s="114"/>
    </row>
    <row r="35" spans="1:12" ht="21" x14ac:dyDescent="0.35">
      <c r="A35" s="7" t="s">
        <v>14</v>
      </c>
      <c r="B35" s="114" t="s">
        <v>193</v>
      </c>
      <c r="C35" s="114"/>
      <c r="D35" s="114"/>
      <c r="E35" s="114"/>
      <c r="F35" s="114"/>
      <c r="G35" s="114"/>
      <c r="H35" s="114"/>
      <c r="I35" s="114"/>
      <c r="J35" s="7"/>
      <c r="K35" s="7" t="s">
        <v>15</v>
      </c>
      <c r="L35" s="49"/>
    </row>
    <row r="36" spans="1:12" s="1" customFormat="1" ht="21" x14ac:dyDescent="0.35">
      <c r="A36" s="9" t="s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" customFormat="1" ht="21" x14ac:dyDescent="0.35">
      <c r="A37" s="9" t="s">
        <v>18</v>
      </c>
      <c r="B37" s="7"/>
      <c r="C37" s="7"/>
      <c r="D37" s="7"/>
      <c r="E37" s="7"/>
      <c r="F37" s="7"/>
      <c r="G37" s="7"/>
      <c r="H37" s="7" t="s">
        <v>19</v>
      </c>
      <c r="I37" s="7"/>
      <c r="J37" s="7"/>
      <c r="K37" s="10"/>
      <c r="L37" s="7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3"/>
      <c r="B39" s="13"/>
      <c r="C39" s="14"/>
      <c r="D39" s="13" t="s">
        <v>20</v>
      </c>
      <c r="E39" s="14" t="s">
        <v>21</v>
      </c>
      <c r="F39" s="13"/>
      <c r="G39" s="14" t="s">
        <v>22</v>
      </c>
      <c r="H39" s="13" t="s">
        <v>23</v>
      </c>
      <c r="I39" s="14" t="s">
        <v>24</v>
      </c>
      <c r="J39" s="13" t="s">
        <v>24</v>
      </c>
      <c r="K39" s="14"/>
      <c r="L39" s="13"/>
    </row>
    <row r="40" spans="1:12" ht="21" x14ac:dyDescent="0.35">
      <c r="A40" s="16" t="s">
        <v>25</v>
      </c>
      <c r="B40" s="16" t="s">
        <v>26</v>
      </c>
      <c r="C40" s="17" t="s">
        <v>27</v>
      </c>
      <c r="D40" s="16" t="s">
        <v>28</v>
      </c>
      <c r="E40" s="18" t="s">
        <v>29</v>
      </c>
      <c r="F40" s="16" t="s">
        <v>30</v>
      </c>
      <c r="G40" s="17" t="s">
        <v>31</v>
      </c>
      <c r="H40" s="16" t="s">
        <v>32</v>
      </c>
      <c r="I40" s="17" t="s">
        <v>33</v>
      </c>
      <c r="J40" s="16" t="s">
        <v>34</v>
      </c>
      <c r="K40" s="17" t="s">
        <v>35</v>
      </c>
      <c r="L40" s="16" t="s">
        <v>36</v>
      </c>
    </row>
    <row r="41" spans="1:12" ht="21" x14ac:dyDescent="0.35">
      <c r="A41" s="50"/>
      <c r="B41" s="16"/>
      <c r="C41" s="17"/>
      <c r="D41" s="16"/>
      <c r="E41" s="18" t="s">
        <v>37</v>
      </c>
      <c r="F41" s="16"/>
      <c r="G41" s="17"/>
      <c r="H41" s="16" t="s">
        <v>38</v>
      </c>
      <c r="I41" s="17"/>
      <c r="J41" s="16"/>
      <c r="K41" s="17"/>
      <c r="L41" s="16"/>
    </row>
    <row r="42" spans="1:12" ht="21" x14ac:dyDescent="0.35">
      <c r="A42" s="51">
        <v>42177</v>
      </c>
      <c r="B42" s="52" t="s">
        <v>194</v>
      </c>
      <c r="C42" s="119" t="s">
        <v>190</v>
      </c>
      <c r="D42" s="120"/>
      <c r="E42" s="22">
        <v>36570</v>
      </c>
      <c r="F42" s="23">
        <f>+E42</f>
        <v>36570</v>
      </c>
      <c r="G42" s="14">
        <v>5</v>
      </c>
      <c r="H42" s="24">
        <v>0.2</v>
      </c>
      <c r="I42" s="22">
        <f>+F42*H42</f>
        <v>7314</v>
      </c>
      <c r="J42" s="20"/>
      <c r="K42" s="22">
        <f>+F42</f>
        <v>36570</v>
      </c>
      <c r="L42" s="20"/>
    </row>
    <row r="43" spans="1:12" ht="21" x14ac:dyDescent="0.35">
      <c r="A43" s="51"/>
      <c r="B43" s="28"/>
      <c r="C43" s="29"/>
      <c r="D43" s="28">
        <v>1</v>
      </c>
      <c r="E43" s="29"/>
      <c r="F43" s="28"/>
      <c r="G43" s="17"/>
      <c r="H43" s="16"/>
      <c r="I43" s="29"/>
      <c r="J43" s="28"/>
      <c r="K43" s="30"/>
      <c r="L43" s="28"/>
    </row>
    <row r="44" spans="1:12" ht="21" x14ac:dyDescent="0.35">
      <c r="A44" s="51"/>
      <c r="B44" s="28"/>
      <c r="C44" s="29"/>
      <c r="D44" s="28"/>
      <c r="E44" s="29"/>
      <c r="F44" s="28"/>
      <c r="G44" s="17"/>
      <c r="H44" s="16"/>
      <c r="I44" s="29"/>
      <c r="J44" s="28"/>
      <c r="K44" s="30"/>
      <c r="L44" s="28"/>
    </row>
    <row r="45" spans="1:12" ht="21" x14ac:dyDescent="0.35">
      <c r="A45" s="51">
        <v>42277</v>
      </c>
      <c r="B45" s="28"/>
      <c r="C45" s="29" t="s">
        <v>195</v>
      </c>
      <c r="D45" s="28"/>
      <c r="E45" s="29"/>
      <c r="F45" s="28"/>
      <c r="G45" s="17"/>
      <c r="H45" s="16"/>
      <c r="I45" s="30">
        <f>(F42*H42)/12*B45</f>
        <v>0</v>
      </c>
      <c r="J45" s="31">
        <f>+I45</f>
        <v>0</v>
      </c>
      <c r="K45" s="30">
        <f>+K42-I45</f>
        <v>36570</v>
      </c>
      <c r="L45" s="28"/>
    </row>
    <row r="46" spans="1:12" ht="21" x14ac:dyDescent="0.35">
      <c r="A46" s="51">
        <v>42643</v>
      </c>
      <c r="B46" s="28"/>
      <c r="C46" s="29" t="s">
        <v>41</v>
      </c>
      <c r="D46" s="28"/>
      <c r="E46" s="29"/>
      <c r="F46" s="28"/>
      <c r="G46" s="17"/>
      <c r="H46" s="16"/>
      <c r="I46" s="30">
        <f>+I42</f>
        <v>7314</v>
      </c>
      <c r="J46" s="31">
        <f>+J45+I46</f>
        <v>7314</v>
      </c>
      <c r="K46" s="30">
        <f>+K45-I46</f>
        <v>29256</v>
      </c>
      <c r="L46" s="28"/>
    </row>
    <row r="47" spans="1:12" ht="21" x14ac:dyDescent="0.35">
      <c r="A47" s="51">
        <v>43008</v>
      </c>
      <c r="B47" s="28"/>
      <c r="C47" s="29" t="s">
        <v>41</v>
      </c>
      <c r="D47" s="28"/>
      <c r="E47" s="29"/>
      <c r="F47" s="28"/>
      <c r="G47" s="17"/>
      <c r="H47" s="16"/>
      <c r="I47" s="30">
        <f>+I42</f>
        <v>7314</v>
      </c>
      <c r="J47" s="31">
        <f>+J46+I47</f>
        <v>14628</v>
      </c>
      <c r="K47" s="30">
        <f>+K46-I47</f>
        <v>21942</v>
      </c>
      <c r="L47" s="28"/>
    </row>
    <row r="48" spans="1:12" ht="21" x14ac:dyDescent="0.35">
      <c r="A48" s="51">
        <v>43373</v>
      </c>
      <c r="B48" s="28"/>
      <c r="C48" s="29" t="s">
        <v>41</v>
      </c>
      <c r="D48" s="28"/>
      <c r="E48" s="29"/>
      <c r="F48" s="28"/>
      <c r="G48" s="17"/>
      <c r="H48" s="16"/>
      <c r="I48" s="30">
        <f>+I42</f>
        <v>7314</v>
      </c>
      <c r="J48" s="31">
        <f>+J47+I48</f>
        <v>21942</v>
      </c>
      <c r="K48" s="30">
        <f>+K47-I48</f>
        <v>14628</v>
      </c>
      <c r="L48" s="28"/>
    </row>
    <row r="49" spans="1:12" ht="21" x14ac:dyDescent="0.35">
      <c r="A49" s="51">
        <v>43738</v>
      </c>
      <c r="B49" s="28"/>
      <c r="C49" s="29" t="s">
        <v>41</v>
      </c>
      <c r="D49" s="28"/>
      <c r="E49" s="29"/>
      <c r="F49" s="28"/>
      <c r="G49" s="29"/>
      <c r="H49" s="28"/>
      <c r="I49" s="30">
        <f>+I42</f>
        <v>7314</v>
      </c>
      <c r="J49" s="31">
        <f>+J48+I49</f>
        <v>29256</v>
      </c>
      <c r="K49" s="30">
        <f>+K48-I49</f>
        <v>7314</v>
      </c>
      <c r="L49" s="28"/>
    </row>
    <row r="50" spans="1:12" ht="21" x14ac:dyDescent="0.35">
      <c r="A50" s="51">
        <v>44104</v>
      </c>
      <c r="B50" s="28"/>
      <c r="C50" s="29" t="s">
        <v>41</v>
      </c>
      <c r="D50" s="28"/>
      <c r="E50" s="29"/>
      <c r="F50" s="28"/>
      <c r="G50" s="29"/>
      <c r="H50" s="28"/>
      <c r="I50" s="30">
        <f>+K49-1</f>
        <v>7313</v>
      </c>
      <c r="J50" s="31">
        <f>+J49+I50</f>
        <v>36569</v>
      </c>
      <c r="K50" s="30">
        <f>+K49-I50</f>
        <v>1</v>
      </c>
      <c r="L50" s="28"/>
    </row>
    <row r="51" spans="1:12" ht="21" x14ac:dyDescent="0.35">
      <c r="A51" s="57"/>
      <c r="B51" s="28"/>
      <c r="C51" s="29"/>
      <c r="D51" s="28"/>
      <c r="E51" s="29"/>
      <c r="F51" s="28"/>
      <c r="G51" s="29"/>
      <c r="H51" s="28"/>
      <c r="I51" s="30"/>
      <c r="J51" s="31"/>
      <c r="K51" s="30"/>
      <c r="L51" s="28"/>
    </row>
    <row r="52" spans="1:12" ht="21" x14ac:dyDescent="0.35">
      <c r="A52" s="57"/>
      <c r="B52" s="28"/>
      <c r="C52" s="29"/>
      <c r="D52" s="28"/>
      <c r="E52" s="29"/>
      <c r="F52" s="28"/>
      <c r="G52" s="29"/>
      <c r="H52" s="28"/>
      <c r="I52" s="30"/>
      <c r="J52" s="31"/>
      <c r="K52" s="30"/>
      <c r="L52" s="28"/>
    </row>
    <row r="53" spans="1:12" ht="21" x14ac:dyDescent="0.35">
      <c r="A53" s="57"/>
      <c r="B53" s="28"/>
      <c r="C53" s="29"/>
      <c r="D53" s="28"/>
      <c r="E53" s="29"/>
      <c r="F53" s="28"/>
      <c r="G53" s="29"/>
      <c r="H53" s="28"/>
      <c r="I53" s="30"/>
      <c r="J53" s="31"/>
      <c r="K53" s="30"/>
      <c r="L53" s="28"/>
    </row>
    <row r="54" spans="1:12" ht="21" x14ac:dyDescent="0.35">
      <c r="A54" s="53"/>
      <c r="B54" s="28"/>
      <c r="C54" s="29"/>
      <c r="D54" s="28"/>
      <c r="E54" s="29"/>
      <c r="F54" s="28"/>
      <c r="G54" s="29"/>
      <c r="H54" s="28"/>
      <c r="I54" s="30"/>
      <c r="J54" s="31"/>
      <c r="K54" s="30"/>
      <c r="L54" s="28"/>
    </row>
    <row r="55" spans="1:12" ht="21" x14ac:dyDescent="0.35">
      <c r="A55" s="54"/>
      <c r="B55" s="36"/>
      <c r="C55" s="55"/>
      <c r="D55" s="36"/>
      <c r="E55" s="55"/>
      <c r="F55" s="36"/>
      <c r="G55" s="55"/>
      <c r="H55" s="36"/>
      <c r="I55" s="55"/>
      <c r="J55" s="36"/>
      <c r="K55" s="55"/>
      <c r="L55" s="36"/>
    </row>
    <row r="62" spans="1:12" ht="21" x14ac:dyDescent="0.35">
      <c r="A62" s="115" t="s">
        <v>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1:12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 t="s">
        <v>1</v>
      </c>
      <c r="K63" s="116" t="s">
        <v>2</v>
      </c>
      <c r="L63" s="116"/>
    </row>
    <row r="64" spans="1:12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 t="s">
        <v>3</v>
      </c>
      <c r="K64" s="117" t="s">
        <v>42</v>
      </c>
      <c r="L64" s="117"/>
    </row>
    <row r="65" spans="1:12" ht="21" x14ac:dyDescent="0.35">
      <c r="A65" s="2" t="s">
        <v>4</v>
      </c>
      <c r="B65" s="114" t="s">
        <v>76</v>
      </c>
      <c r="C65" s="114"/>
      <c r="D65" s="58" t="s">
        <v>6</v>
      </c>
      <c r="E65" s="113">
        <v>3</v>
      </c>
      <c r="F65" s="113"/>
      <c r="G65" s="4" t="s">
        <v>8</v>
      </c>
      <c r="H65" s="5"/>
      <c r="I65" s="118" t="s">
        <v>190</v>
      </c>
      <c r="J65" s="118"/>
      <c r="K65" s="58" t="s">
        <v>10</v>
      </c>
      <c r="L65" s="63" t="s">
        <v>191</v>
      </c>
    </row>
    <row r="66" spans="1:12" ht="21" x14ac:dyDescent="0.35">
      <c r="A66" s="4" t="s">
        <v>12</v>
      </c>
      <c r="B66" s="4"/>
      <c r="C66" s="6" t="s">
        <v>42</v>
      </c>
      <c r="D66" s="112"/>
      <c r="E66" s="112"/>
      <c r="F66" s="112"/>
      <c r="G66" s="2" t="s">
        <v>13</v>
      </c>
      <c r="H66" s="2"/>
      <c r="I66" s="2"/>
      <c r="J66" s="114" t="s">
        <v>192</v>
      </c>
      <c r="K66" s="114"/>
      <c r="L66" s="114"/>
    </row>
    <row r="67" spans="1:12" ht="21" x14ac:dyDescent="0.35">
      <c r="A67" s="7" t="s">
        <v>14</v>
      </c>
      <c r="B67" s="114" t="s">
        <v>193</v>
      </c>
      <c r="C67" s="114"/>
      <c r="D67" s="114"/>
      <c r="E67" s="114"/>
      <c r="F67" s="114"/>
      <c r="G67" s="114"/>
      <c r="H67" s="114"/>
      <c r="I67" s="114"/>
      <c r="J67" s="7"/>
      <c r="K67" s="7" t="s">
        <v>15</v>
      </c>
      <c r="L67" s="49"/>
    </row>
    <row r="68" spans="1:12" ht="21" x14ac:dyDescent="0.35">
      <c r="A68" s="9" t="s">
        <v>17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1" x14ac:dyDescent="0.35">
      <c r="A69" s="9" t="s">
        <v>18</v>
      </c>
      <c r="B69" s="7"/>
      <c r="C69" s="7"/>
      <c r="D69" s="7"/>
      <c r="E69" s="7"/>
      <c r="F69" s="7"/>
      <c r="G69" s="7"/>
      <c r="H69" s="7" t="s">
        <v>19</v>
      </c>
      <c r="I69" s="7"/>
      <c r="J69" s="7"/>
      <c r="K69" s="10"/>
      <c r="L69" s="7"/>
    </row>
    <row r="70" spans="1:12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1" x14ac:dyDescent="0.35">
      <c r="A71" s="13"/>
      <c r="B71" s="13"/>
      <c r="C71" s="14"/>
      <c r="D71" s="13" t="s">
        <v>20</v>
      </c>
      <c r="E71" s="14" t="s">
        <v>21</v>
      </c>
      <c r="F71" s="13"/>
      <c r="G71" s="14" t="s">
        <v>22</v>
      </c>
      <c r="H71" s="13" t="s">
        <v>23</v>
      </c>
      <c r="I71" s="14" t="s">
        <v>24</v>
      </c>
      <c r="J71" s="13" t="s">
        <v>24</v>
      </c>
      <c r="K71" s="14"/>
      <c r="L71" s="13"/>
    </row>
    <row r="72" spans="1:12" ht="21" x14ac:dyDescent="0.35">
      <c r="A72" s="16" t="s">
        <v>25</v>
      </c>
      <c r="B72" s="16" t="s">
        <v>26</v>
      </c>
      <c r="C72" s="17" t="s">
        <v>27</v>
      </c>
      <c r="D72" s="16" t="s">
        <v>28</v>
      </c>
      <c r="E72" s="18" t="s">
        <v>29</v>
      </c>
      <c r="F72" s="16" t="s">
        <v>30</v>
      </c>
      <c r="G72" s="17" t="s">
        <v>31</v>
      </c>
      <c r="H72" s="16" t="s">
        <v>32</v>
      </c>
      <c r="I72" s="17" t="s">
        <v>33</v>
      </c>
      <c r="J72" s="16" t="s">
        <v>34</v>
      </c>
      <c r="K72" s="17" t="s">
        <v>35</v>
      </c>
      <c r="L72" s="16" t="s">
        <v>36</v>
      </c>
    </row>
    <row r="73" spans="1:12" ht="21" x14ac:dyDescent="0.35">
      <c r="A73" s="50"/>
      <c r="B73" s="16"/>
      <c r="C73" s="17"/>
      <c r="D73" s="16"/>
      <c r="E73" s="18" t="s">
        <v>37</v>
      </c>
      <c r="F73" s="16"/>
      <c r="G73" s="17"/>
      <c r="H73" s="16" t="s">
        <v>38</v>
      </c>
      <c r="I73" s="17"/>
      <c r="J73" s="16"/>
      <c r="K73" s="17"/>
      <c r="L73" s="16"/>
    </row>
    <row r="74" spans="1:12" ht="21" x14ac:dyDescent="0.35">
      <c r="A74" s="51">
        <v>42157</v>
      </c>
      <c r="B74" s="52"/>
      <c r="C74" s="14" t="s">
        <v>190</v>
      </c>
      <c r="D74" s="20">
        <v>2</v>
      </c>
      <c r="E74" s="22">
        <v>73140</v>
      </c>
      <c r="F74" s="23">
        <f>+E74</f>
        <v>73140</v>
      </c>
      <c r="G74" s="14">
        <v>5</v>
      </c>
      <c r="H74" s="24">
        <v>0.2</v>
      </c>
      <c r="I74" s="22">
        <f>+F74*H74</f>
        <v>14628</v>
      </c>
      <c r="J74" s="20"/>
      <c r="K74" s="22">
        <f>+F74</f>
        <v>73140</v>
      </c>
      <c r="L74" s="20"/>
    </row>
    <row r="75" spans="1:12" ht="21" x14ac:dyDescent="0.35">
      <c r="A75" s="51"/>
      <c r="B75" s="28"/>
      <c r="C75" s="29"/>
      <c r="D75" s="28"/>
      <c r="E75" s="29"/>
      <c r="F75" s="28"/>
      <c r="G75" s="17"/>
      <c r="H75" s="16"/>
      <c r="I75" s="29"/>
      <c r="J75" s="28"/>
      <c r="K75" s="30"/>
      <c r="L75" s="28"/>
    </row>
    <row r="76" spans="1:12" ht="21" x14ac:dyDescent="0.35">
      <c r="A76" s="51"/>
      <c r="B76" s="28"/>
      <c r="C76" s="29"/>
      <c r="D76" s="28"/>
      <c r="E76" s="29"/>
      <c r="F76" s="28"/>
      <c r="G76" s="17"/>
      <c r="H76" s="16"/>
      <c r="I76" s="29"/>
      <c r="J76" s="28"/>
      <c r="K76" s="30"/>
      <c r="L76" s="28"/>
    </row>
    <row r="77" spans="1:12" ht="21" x14ac:dyDescent="0.35">
      <c r="A77" s="51">
        <v>42269</v>
      </c>
      <c r="B77" s="28"/>
      <c r="C77" s="29" t="s">
        <v>195</v>
      </c>
      <c r="D77" s="28"/>
      <c r="E77" s="29"/>
      <c r="F77" s="28"/>
      <c r="G77" s="17"/>
      <c r="H77" s="16"/>
      <c r="I77" s="30">
        <f>(F74*H74)/12*F76</f>
        <v>0</v>
      </c>
      <c r="J77" s="31">
        <f>+I77</f>
        <v>0</v>
      </c>
      <c r="K77" s="30">
        <f>+K74-I77</f>
        <v>73140</v>
      </c>
      <c r="L77" s="28"/>
    </row>
    <row r="78" spans="1:12" ht="21" x14ac:dyDescent="0.35">
      <c r="A78" s="51">
        <v>42643</v>
      </c>
      <c r="B78" s="28"/>
      <c r="C78" s="29" t="s">
        <v>41</v>
      </c>
      <c r="D78" s="28"/>
      <c r="E78" s="29"/>
      <c r="F78" s="28"/>
      <c r="G78" s="17"/>
      <c r="H78" s="16"/>
      <c r="I78" s="30">
        <f>+I74</f>
        <v>14628</v>
      </c>
      <c r="J78" s="31">
        <f>+J77+I78</f>
        <v>14628</v>
      </c>
      <c r="K78" s="30">
        <f>+K77-I78</f>
        <v>58512</v>
      </c>
      <c r="L78" s="28"/>
    </row>
    <row r="79" spans="1:12" ht="21" x14ac:dyDescent="0.35">
      <c r="A79" s="51">
        <v>43008</v>
      </c>
      <c r="B79" s="28"/>
      <c r="C79" s="29" t="s">
        <v>41</v>
      </c>
      <c r="D79" s="28"/>
      <c r="E79" s="29"/>
      <c r="F79" s="28"/>
      <c r="G79" s="17"/>
      <c r="H79" s="16"/>
      <c r="I79" s="30">
        <f>+I74</f>
        <v>14628</v>
      </c>
      <c r="J79" s="31">
        <f>+J78+I79</f>
        <v>29256</v>
      </c>
      <c r="K79" s="30">
        <f>+K78-I79</f>
        <v>43884</v>
      </c>
      <c r="L79" s="28"/>
    </row>
    <row r="80" spans="1:12" ht="21" x14ac:dyDescent="0.35">
      <c r="A80" s="51">
        <v>43373</v>
      </c>
      <c r="B80" s="28"/>
      <c r="C80" s="29" t="s">
        <v>41</v>
      </c>
      <c r="D80" s="28"/>
      <c r="E80" s="29"/>
      <c r="F80" s="28"/>
      <c r="G80" s="17"/>
      <c r="H80" s="16"/>
      <c r="I80" s="30">
        <f>+I74</f>
        <v>14628</v>
      </c>
      <c r="J80" s="31">
        <f>+J79+I80</f>
        <v>43884</v>
      </c>
      <c r="K80" s="30">
        <f>+K79-I80</f>
        <v>29256</v>
      </c>
      <c r="L80" s="28"/>
    </row>
    <row r="81" spans="1:12" ht="21" x14ac:dyDescent="0.35">
      <c r="A81" s="51">
        <v>43738</v>
      </c>
      <c r="B81" s="28"/>
      <c r="C81" s="29" t="s">
        <v>41</v>
      </c>
      <c r="D81" s="28"/>
      <c r="E81" s="29"/>
      <c r="F81" s="28"/>
      <c r="G81" s="29"/>
      <c r="H81" s="28"/>
      <c r="I81" s="30">
        <f>+I74</f>
        <v>14628</v>
      </c>
      <c r="J81" s="31">
        <f>+J80+I81</f>
        <v>58512</v>
      </c>
      <c r="K81" s="30">
        <f>+K80-I81</f>
        <v>14628</v>
      </c>
      <c r="L81" s="28"/>
    </row>
    <row r="82" spans="1:12" ht="21" x14ac:dyDescent="0.35">
      <c r="A82" s="51">
        <v>44104</v>
      </c>
      <c r="B82" s="28"/>
      <c r="C82" s="29" t="s">
        <v>41</v>
      </c>
      <c r="D82" s="28"/>
      <c r="E82" s="29"/>
      <c r="F82" s="28"/>
      <c r="G82" s="29"/>
      <c r="H82" s="28"/>
      <c r="I82" s="30">
        <f>+K81-1</f>
        <v>14627</v>
      </c>
      <c r="J82" s="31">
        <f>+J81+I82</f>
        <v>73139</v>
      </c>
      <c r="K82" s="30">
        <f>+K81-I82</f>
        <v>1</v>
      </c>
      <c r="L82" s="28"/>
    </row>
    <row r="83" spans="1:12" ht="21" x14ac:dyDescent="0.35">
      <c r="A83" s="57"/>
      <c r="B83" s="28"/>
      <c r="C83" s="29"/>
      <c r="D83" s="28"/>
      <c r="E83" s="29"/>
      <c r="F83" s="28"/>
      <c r="G83" s="29"/>
      <c r="H83" s="28"/>
      <c r="I83" s="30"/>
      <c r="J83" s="31"/>
      <c r="K83" s="30"/>
      <c r="L83" s="28"/>
    </row>
    <row r="84" spans="1:12" ht="21" x14ac:dyDescent="0.35">
      <c r="A84" s="57"/>
      <c r="B84" s="28"/>
      <c r="C84" s="29"/>
      <c r="D84" s="28"/>
      <c r="E84" s="29"/>
      <c r="F84" s="28"/>
      <c r="G84" s="29"/>
      <c r="H84" s="28"/>
      <c r="I84" s="30"/>
      <c r="J84" s="31"/>
      <c r="K84" s="30"/>
      <c r="L84" s="28"/>
    </row>
    <row r="85" spans="1:12" ht="21" x14ac:dyDescent="0.35">
      <c r="A85" s="57"/>
      <c r="B85" s="28"/>
      <c r="C85" s="29"/>
      <c r="D85" s="28"/>
      <c r="E85" s="29"/>
      <c r="F85" s="28"/>
      <c r="G85" s="29"/>
      <c r="H85" s="28"/>
      <c r="I85" s="30"/>
      <c r="J85" s="31"/>
      <c r="K85" s="30"/>
      <c r="L85" s="28"/>
    </row>
    <row r="86" spans="1:12" ht="21" x14ac:dyDescent="0.35">
      <c r="A86" s="53"/>
      <c r="B86" s="28"/>
      <c r="C86" s="29"/>
      <c r="D86" s="28"/>
      <c r="E86" s="29"/>
      <c r="F86" s="28"/>
      <c r="G86" s="29"/>
      <c r="H86" s="28"/>
      <c r="I86" s="30"/>
      <c r="J86" s="31"/>
      <c r="K86" s="30"/>
      <c r="L86" s="28"/>
    </row>
    <row r="87" spans="1:12" ht="21" x14ac:dyDescent="0.35">
      <c r="A87" s="54"/>
      <c r="B87" s="36"/>
      <c r="C87" s="55"/>
      <c r="D87" s="36"/>
      <c r="E87" s="55"/>
      <c r="F87" s="36"/>
      <c r="G87" s="55"/>
      <c r="H87" s="36"/>
      <c r="I87" s="55"/>
      <c r="J87" s="36"/>
      <c r="K87" s="55"/>
      <c r="L87" s="36"/>
    </row>
    <row r="90" spans="1:12" ht="21" x14ac:dyDescent="0.35">
      <c r="A90" s="115" t="s">
        <v>0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1:12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 t="s">
        <v>1</v>
      </c>
      <c r="K91" s="116" t="s">
        <v>2</v>
      </c>
      <c r="L91" s="116"/>
    </row>
    <row r="92" spans="1:12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 t="s">
        <v>3</v>
      </c>
      <c r="K92" s="117" t="s">
        <v>42</v>
      </c>
      <c r="L92" s="117"/>
    </row>
    <row r="93" spans="1:12" ht="21" x14ac:dyDescent="0.35">
      <c r="A93" s="2" t="s">
        <v>4</v>
      </c>
      <c r="B93" s="114" t="s">
        <v>76</v>
      </c>
      <c r="C93" s="114"/>
      <c r="D93" s="58" t="s">
        <v>6</v>
      </c>
      <c r="E93" s="113">
        <v>4</v>
      </c>
      <c r="F93" s="113"/>
      <c r="G93" s="4" t="s">
        <v>8</v>
      </c>
      <c r="H93" s="5"/>
      <c r="I93" s="118" t="s">
        <v>79</v>
      </c>
      <c r="J93" s="118"/>
      <c r="K93" s="58" t="s">
        <v>10</v>
      </c>
      <c r="L93" s="63"/>
    </row>
    <row r="94" spans="1:12" ht="21" x14ac:dyDescent="0.35">
      <c r="A94" s="4" t="s">
        <v>12</v>
      </c>
      <c r="B94" s="4"/>
      <c r="C94" s="6" t="s">
        <v>42</v>
      </c>
      <c r="D94" s="112"/>
      <c r="E94" s="112"/>
      <c r="F94" s="112"/>
      <c r="G94" s="2" t="s">
        <v>13</v>
      </c>
      <c r="H94" s="2"/>
      <c r="I94" s="2"/>
      <c r="J94" s="114"/>
      <c r="K94" s="114"/>
      <c r="L94" s="114"/>
    </row>
    <row r="95" spans="1:12" ht="21" x14ac:dyDescent="0.35">
      <c r="A95" s="7" t="s">
        <v>14</v>
      </c>
      <c r="B95" s="114" t="s">
        <v>68</v>
      </c>
      <c r="C95" s="114"/>
      <c r="D95" s="114"/>
      <c r="E95" s="114"/>
      <c r="F95" s="114"/>
      <c r="G95" s="114"/>
      <c r="H95" s="114"/>
      <c r="I95" s="114"/>
      <c r="J95" s="7"/>
      <c r="K95" s="7" t="s">
        <v>15</v>
      </c>
      <c r="L95" s="49"/>
    </row>
    <row r="96" spans="1:12" ht="21" x14ac:dyDescent="0.35">
      <c r="A96" s="9" t="s">
        <v>17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1" x14ac:dyDescent="0.35">
      <c r="A97" s="9" t="s">
        <v>18</v>
      </c>
      <c r="B97" s="7"/>
      <c r="C97" s="7"/>
      <c r="D97" s="7"/>
      <c r="E97" s="7"/>
      <c r="F97" s="7"/>
      <c r="G97" s="7"/>
      <c r="H97" s="7" t="s">
        <v>19</v>
      </c>
      <c r="I97" s="7"/>
      <c r="J97" s="7"/>
      <c r="K97" s="10"/>
      <c r="L97" s="7"/>
    </row>
    <row r="98" spans="1:12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1" x14ac:dyDescent="0.35">
      <c r="A99" s="13"/>
      <c r="B99" s="13"/>
      <c r="C99" s="14"/>
      <c r="D99" s="13" t="s">
        <v>20</v>
      </c>
      <c r="E99" s="14" t="s">
        <v>21</v>
      </c>
      <c r="F99" s="13"/>
      <c r="G99" s="14" t="s">
        <v>22</v>
      </c>
      <c r="H99" s="13" t="s">
        <v>23</v>
      </c>
      <c r="I99" s="14" t="s">
        <v>24</v>
      </c>
      <c r="J99" s="13" t="s">
        <v>24</v>
      </c>
      <c r="K99" s="14"/>
      <c r="L99" s="13"/>
    </row>
    <row r="100" spans="1:12" ht="21" x14ac:dyDescent="0.35">
      <c r="A100" s="16" t="s">
        <v>25</v>
      </c>
      <c r="B100" s="16" t="s">
        <v>26</v>
      </c>
      <c r="C100" s="17" t="s">
        <v>27</v>
      </c>
      <c r="D100" s="16" t="s">
        <v>28</v>
      </c>
      <c r="E100" s="18" t="s">
        <v>29</v>
      </c>
      <c r="F100" s="16" t="s">
        <v>30</v>
      </c>
      <c r="G100" s="17" t="s">
        <v>31</v>
      </c>
      <c r="H100" s="16" t="s">
        <v>32</v>
      </c>
      <c r="I100" s="17" t="s">
        <v>33</v>
      </c>
      <c r="J100" s="16" t="s">
        <v>34</v>
      </c>
      <c r="K100" s="17" t="s">
        <v>35</v>
      </c>
      <c r="L100" s="16" t="s">
        <v>36</v>
      </c>
    </row>
    <row r="101" spans="1:12" ht="21" x14ac:dyDescent="0.35">
      <c r="A101" s="50"/>
      <c r="B101" s="16"/>
      <c r="C101" s="17"/>
      <c r="D101" s="16"/>
      <c r="E101" s="18" t="s">
        <v>37</v>
      </c>
      <c r="F101" s="16"/>
      <c r="G101" s="17"/>
      <c r="H101" s="16" t="s">
        <v>38</v>
      </c>
      <c r="I101" s="17"/>
      <c r="J101" s="16"/>
      <c r="K101" s="17"/>
      <c r="L101" s="16"/>
    </row>
    <row r="102" spans="1:12" ht="21" x14ac:dyDescent="0.35">
      <c r="A102" s="51">
        <v>43983</v>
      </c>
      <c r="B102" s="52"/>
      <c r="C102" s="14" t="s">
        <v>79</v>
      </c>
      <c r="D102" s="20" t="s">
        <v>77</v>
      </c>
      <c r="E102" s="22"/>
      <c r="F102" s="23">
        <f>+E102</f>
        <v>0</v>
      </c>
      <c r="G102" s="14">
        <v>5</v>
      </c>
      <c r="H102" s="24">
        <v>0.2</v>
      </c>
      <c r="I102" s="22">
        <f>+F102*H102</f>
        <v>0</v>
      </c>
      <c r="J102" s="20"/>
      <c r="K102" s="22">
        <f>+F102</f>
        <v>0</v>
      </c>
      <c r="L102" s="20"/>
    </row>
    <row r="103" spans="1:12" ht="21" x14ac:dyDescent="0.35">
      <c r="A103" s="51"/>
      <c r="B103" s="28"/>
      <c r="C103" s="29"/>
      <c r="D103" s="28"/>
      <c r="E103" s="29"/>
      <c r="F103" s="28"/>
      <c r="G103" s="17"/>
      <c r="H103" s="16"/>
      <c r="I103" s="29"/>
      <c r="J103" s="28"/>
      <c r="K103" s="30"/>
      <c r="L103" s="28"/>
    </row>
    <row r="104" spans="1:12" ht="21" x14ac:dyDescent="0.35">
      <c r="A104" s="51"/>
      <c r="B104" s="28"/>
      <c r="C104" s="29"/>
      <c r="D104" s="28"/>
      <c r="E104" s="29"/>
      <c r="F104" s="28"/>
      <c r="G104" s="17"/>
      <c r="H104" s="16"/>
      <c r="I104" s="29"/>
      <c r="J104" s="28"/>
      <c r="K104" s="30"/>
      <c r="L104" s="28"/>
    </row>
    <row r="105" spans="1:12" ht="21" x14ac:dyDescent="0.35">
      <c r="A105" s="51">
        <v>44104</v>
      </c>
      <c r="B105" s="28"/>
      <c r="C105" s="29" t="s">
        <v>78</v>
      </c>
      <c r="D105" s="28"/>
      <c r="E105" s="29"/>
      <c r="F105" s="28"/>
      <c r="G105" s="17"/>
      <c r="H105" s="16"/>
      <c r="I105" s="30">
        <f>(F102*H102)/12*4</f>
        <v>0</v>
      </c>
      <c r="J105" s="31">
        <f>+I105</f>
        <v>0</v>
      </c>
      <c r="K105" s="30">
        <f>+K102-I105</f>
        <v>0</v>
      </c>
      <c r="L105" s="28"/>
    </row>
    <row r="106" spans="1:12" ht="21" x14ac:dyDescent="0.35">
      <c r="A106" s="51">
        <v>44469</v>
      </c>
      <c r="B106" s="28"/>
      <c r="C106" s="29" t="s">
        <v>41</v>
      </c>
      <c r="D106" s="28"/>
      <c r="E106" s="29"/>
      <c r="F106" s="28"/>
      <c r="G106" s="17"/>
      <c r="H106" s="16"/>
      <c r="I106" s="30">
        <f>+I102</f>
        <v>0</v>
      </c>
      <c r="J106" s="31">
        <f>+J105+I106</f>
        <v>0</v>
      </c>
      <c r="K106" s="30">
        <f>+K105-I106</f>
        <v>0</v>
      </c>
      <c r="L106" s="28"/>
    </row>
    <row r="107" spans="1:12" ht="21" x14ac:dyDescent="0.35">
      <c r="A107" s="51">
        <v>44834</v>
      </c>
      <c r="B107" s="28"/>
      <c r="C107" s="29" t="s">
        <v>41</v>
      </c>
      <c r="D107" s="28"/>
      <c r="E107" s="29"/>
      <c r="F107" s="28"/>
      <c r="G107" s="17"/>
      <c r="H107" s="16"/>
      <c r="I107" s="30">
        <f>+I102</f>
        <v>0</v>
      </c>
      <c r="J107" s="31">
        <f>+J106+I107</f>
        <v>0</v>
      </c>
      <c r="K107" s="30">
        <f>+K106-I107</f>
        <v>0</v>
      </c>
      <c r="L107" s="28"/>
    </row>
    <row r="108" spans="1:12" ht="21" x14ac:dyDescent="0.35">
      <c r="A108" s="51">
        <v>45199</v>
      </c>
      <c r="B108" s="28"/>
      <c r="C108" s="29" t="s">
        <v>41</v>
      </c>
      <c r="D108" s="28"/>
      <c r="E108" s="29"/>
      <c r="F108" s="28"/>
      <c r="G108" s="17"/>
      <c r="H108" s="16"/>
      <c r="I108" s="30">
        <f>+I102</f>
        <v>0</v>
      </c>
      <c r="J108" s="31">
        <f>+J107+I108</f>
        <v>0</v>
      </c>
      <c r="K108" s="30">
        <f>+K107-I108</f>
        <v>0</v>
      </c>
      <c r="L108" s="28"/>
    </row>
    <row r="109" spans="1:12" ht="21" x14ac:dyDescent="0.35">
      <c r="A109" s="51">
        <v>45565</v>
      </c>
      <c r="B109" s="28"/>
      <c r="C109" s="29" t="s">
        <v>41</v>
      </c>
      <c r="D109" s="28"/>
      <c r="E109" s="29"/>
      <c r="F109" s="28"/>
      <c r="G109" s="29"/>
      <c r="H109" s="28"/>
      <c r="I109" s="30">
        <f>+I102</f>
        <v>0</v>
      </c>
      <c r="J109" s="31">
        <f>+J108+I109</f>
        <v>0</v>
      </c>
      <c r="K109" s="30">
        <f>+K108-I109</f>
        <v>0</v>
      </c>
      <c r="L109" s="28"/>
    </row>
    <row r="110" spans="1:12" ht="21" x14ac:dyDescent="0.35">
      <c r="A110" s="51">
        <v>45930</v>
      </c>
      <c r="B110" s="28"/>
      <c r="C110" s="29" t="s">
        <v>41</v>
      </c>
      <c r="D110" s="28"/>
      <c r="E110" s="29"/>
      <c r="F110" s="28"/>
      <c r="G110" s="29"/>
      <c r="H110" s="28"/>
      <c r="I110" s="30">
        <f>+K109-1</f>
        <v>-1</v>
      </c>
      <c r="J110" s="31">
        <f>+J109+I110</f>
        <v>-1</v>
      </c>
      <c r="K110" s="30">
        <f>+K109-I110</f>
        <v>1</v>
      </c>
      <c r="L110" s="28"/>
    </row>
    <row r="111" spans="1:12" ht="21" x14ac:dyDescent="0.35">
      <c r="A111" s="57"/>
      <c r="B111" s="28"/>
      <c r="C111" s="29"/>
      <c r="D111" s="28"/>
      <c r="E111" s="29"/>
      <c r="F111" s="28"/>
      <c r="G111" s="29"/>
      <c r="H111" s="28"/>
      <c r="I111" s="30"/>
      <c r="J111" s="31"/>
      <c r="K111" s="30"/>
      <c r="L111" s="28"/>
    </row>
    <row r="112" spans="1:12" s="62" customFormat="1" ht="21" x14ac:dyDescent="0.35">
      <c r="A112" s="65"/>
      <c r="B112" s="36"/>
      <c r="C112" s="55"/>
      <c r="D112" s="36"/>
      <c r="E112" s="55"/>
      <c r="F112" s="36"/>
      <c r="G112" s="55"/>
      <c r="H112" s="36"/>
      <c r="I112" s="42"/>
      <c r="J112" s="37"/>
      <c r="K112" s="42"/>
      <c r="L112" s="36"/>
    </row>
    <row r="115" spans="1:12" ht="21" x14ac:dyDescent="0.35">
      <c r="A115" s="115" t="s">
        <v>0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1:12" ht="2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 t="s">
        <v>1</v>
      </c>
      <c r="K116" s="116" t="s">
        <v>2</v>
      </c>
      <c r="L116" s="116"/>
    </row>
    <row r="117" spans="1:12" ht="2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 t="s">
        <v>3</v>
      </c>
      <c r="K117" s="117" t="s">
        <v>42</v>
      </c>
      <c r="L117" s="117"/>
    </row>
    <row r="118" spans="1:12" ht="21" x14ac:dyDescent="0.35">
      <c r="A118" s="2" t="s">
        <v>4</v>
      </c>
      <c r="B118" s="114" t="s">
        <v>76</v>
      </c>
      <c r="C118" s="114"/>
      <c r="D118" s="58" t="s">
        <v>6</v>
      </c>
      <c r="E118" s="113">
        <v>5</v>
      </c>
      <c r="F118" s="113"/>
      <c r="G118" s="4" t="s">
        <v>8</v>
      </c>
      <c r="H118" s="5"/>
      <c r="I118" s="118" t="s">
        <v>79</v>
      </c>
      <c r="J118" s="118"/>
      <c r="K118" s="58" t="s">
        <v>10</v>
      </c>
      <c r="L118" s="63"/>
    </row>
    <row r="119" spans="1:12" ht="21" x14ac:dyDescent="0.35">
      <c r="A119" s="4" t="s">
        <v>12</v>
      </c>
      <c r="B119" s="4"/>
      <c r="C119" s="6" t="s">
        <v>42</v>
      </c>
      <c r="D119" s="112"/>
      <c r="E119" s="112"/>
      <c r="F119" s="112"/>
      <c r="G119" s="2" t="s">
        <v>13</v>
      </c>
      <c r="H119" s="2"/>
      <c r="I119" s="2"/>
      <c r="J119" s="114"/>
      <c r="K119" s="114"/>
      <c r="L119" s="114"/>
    </row>
    <row r="120" spans="1:12" ht="21" x14ac:dyDescent="0.35">
      <c r="A120" s="7" t="s">
        <v>14</v>
      </c>
      <c r="B120" s="114" t="s">
        <v>68</v>
      </c>
      <c r="C120" s="114"/>
      <c r="D120" s="114"/>
      <c r="E120" s="114"/>
      <c r="F120" s="114"/>
      <c r="G120" s="114"/>
      <c r="H120" s="114"/>
      <c r="I120" s="114"/>
      <c r="J120" s="7"/>
      <c r="K120" s="7" t="s">
        <v>15</v>
      </c>
      <c r="L120" s="49"/>
    </row>
    <row r="121" spans="1:12" ht="21" x14ac:dyDescent="0.35">
      <c r="A121" s="9" t="s">
        <v>17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21" x14ac:dyDescent="0.35">
      <c r="A122" s="9" t="s">
        <v>18</v>
      </c>
      <c r="B122" s="7"/>
      <c r="C122" s="7"/>
      <c r="D122" s="7"/>
      <c r="E122" s="7"/>
      <c r="F122" s="7"/>
      <c r="G122" s="7"/>
      <c r="H122" s="7" t="s">
        <v>19</v>
      </c>
      <c r="I122" s="7"/>
      <c r="J122" s="7"/>
      <c r="K122" s="10"/>
      <c r="L122" s="7"/>
    </row>
    <row r="123" spans="1:12" ht="2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1" x14ac:dyDescent="0.35">
      <c r="A124" s="13"/>
      <c r="B124" s="13"/>
      <c r="C124" s="14"/>
      <c r="D124" s="13" t="s">
        <v>20</v>
      </c>
      <c r="E124" s="14" t="s">
        <v>21</v>
      </c>
      <c r="F124" s="13"/>
      <c r="G124" s="14" t="s">
        <v>22</v>
      </c>
      <c r="H124" s="13" t="s">
        <v>23</v>
      </c>
      <c r="I124" s="14" t="s">
        <v>24</v>
      </c>
      <c r="J124" s="13" t="s">
        <v>24</v>
      </c>
      <c r="K124" s="14"/>
      <c r="L124" s="13"/>
    </row>
    <row r="125" spans="1:12" ht="21" x14ac:dyDescent="0.35">
      <c r="A125" s="16" t="s">
        <v>25</v>
      </c>
      <c r="B125" s="16" t="s">
        <v>26</v>
      </c>
      <c r="C125" s="17" t="s">
        <v>27</v>
      </c>
      <c r="D125" s="16" t="s">
        <v>28</v>
      </c>
      <c r="E125" s="18" t="s">
        <v>29</v>
      </c>
      <c r="F125" s="16" t="s">
        <v>30</v>
      </c>
      <c r="G125" s="17" t="s">
        <v>31</v>
      </c>
      <c r="H125" s="16" t="s">
        <v>32</v>
      </c>
      <c r="I125" s="17" t="s">
        <v>33</v>
      </c>
      <c r="J125" s="16" t="s">
        <v>34</v>
      </c>
      <c r="K125" s="17" t="s">
        <v>35</v>
      </c>
      <c r="L125" s="16" t="s">
        <v>36</v>
      </c>
    </row>
    <row r="126" spans="1:12" ht="21" x14ac:dyDescent="0.35">
      <c r="A126" s="50"/>
      <c r="B126" s="16"/>
      <c r="C126" s="17"/>
      <c r="D126" s="16"/>
      <c r="E126" s="18" t="s">
        <v>37</v>
      </c>
      <c r="F126" s="16"/>
      <c r="G126" s="17"/>
      <c r="H126" s="16" t="s">
        <v>38</v>
      </c>
      <c r="I126" s="17"/>
      <c r="J126" s="16"/>
      <c r="K126" s="17"/>
      <c r="L126" s="16"/>
    </row>
    <row r="127" spans="1:12" ht="21" x14ac:dyDescent="0.35">
      <c r="A127" s="51">
        <v>43983</v>
      </c>
      <c r="B127" s="52"/>
      <c r="C127" s="14" t="s">
        <v>79</v>
      </c>
      <c r="D127" s="20" t="s">
        <v>77</v>
      </c>
      <c r="E127" s="22"/>
      <c r="F127" s="23">
        <f>+E127</f>
        <v>0</v>
      </c>
      <c r="G127" s="14">
        <v>5</v>
      </c>
      <c r="H127" s="24">
        <v>0.2</v>
      </c>
      <c r="I127" s="22">
        <f>+F127*H127</f>
        <v>0</v>
      </c>
      <c r="J127" s="20"/>
      <c r="K127" s="22">
        <f>+F127</f>
        <v>0</v>
      </c>
      <c r="L127" s="20"/>
    </row>
    <row r="128" spans="1:12" ht="21" x14ac:dyDescent="0.35">
      <c r="A128" s="51"/>
      <c r="B128" s="28"/>
      <c r="C128" s="29"/>
      <c r="D128" s="28"/>
      <c r="E128" s="29"/>
      <c r="F128" s="28"/>
      <c r="G128" s="17"/>
      <c r="H128" s="16"/>
      <c r="I128" s="29"/>
      <c r="J128" s="28"/>
      <c r="K128" s="30"/>
      <c r="L128" s="28"/>
    </row>
    <row r="129" spans="1:12" ht="21" x14ac:dyDescent="0.35">
      <c r="A129" s="51"/>
      <c r="B129" s="28"/>
      <c r="C129" s="29"/>
      <c r="D129" s="28"/>
      <c r="E129" s="29"/>
      <c r="F129" s="28"/>
      <c r="G129" s="17"/>
      <c r="H129" s="16"/>
      <c r="I129" s="29"/>
      <c r="J129" s="28"/>
      <c r="K129" s="30"/>
      <c r="L129" s="28"/>
    </row>
    <row r="130" spans="1:12" ht="21" x14ac:dyDescent="0.35">
      <c r="A130" s="51">
        <v>44104</v>
      </c>
      <c r="B130" s="28"/>
      <c r="C130" s="29" t="s">
        <v>78</v>
      </c>
      <c r="D130" s="28"/>
      <c r="E130" s="29"/>
      <c r="F130" s="28"/>
      <c r="G130" s="17"/>
      <c r="H130" s="16"/>
      <c r="I130" s="30">
        <f>(F127*H127)/12*4</f>
        <v>0</v>
      </c>
      <c r="J130" s="31">
        <f>+I130</f>
        <v>0</v>
      </c>
      <c r="K130" s="30">
        <f>+K127-I130</f>
        <v>0</v>
      </c>
      <c r="L130" s="28"/>
    </row>
    <row r="131" spans="1:12" ht="21" x14ac:dyDescent="0.35">
      <c r="A131" s="51">
        <v>44469</v>
      </c>
      <c r="B131" s="28"/>
      <c r="C131" s="29" t="s">
        <v>41</v>
      </c>
      <c r="D131" s="28"/>
      <c r="E131" s="29"/>
      <c r="F131" s="28"/>
      <c r="G131" s="17"/>
      <c r="H131" s="16"/>
      <c r="I131" s="30">
        <f>+I127</f>
        <v>0</v>
      </c>
      <c r="J131" s="31">
        <f>+J130+I131</f>
        <v>0</v>
      </c>
      <c r="K131" s="30">
        <f>+K130-I131</f>
        <v>0</v>
      </c>
      <c r="L131" s="28"/>
    </row>
    <row r="132" spans="1:12" ht="21" x14ac:dyDescent="0.35">
      <c r="A132" s="51">
        <v>44834</v>
      </c>
      <c r="B132" s="28"/>
      <c r="C132" s="29" t="s">
        <v>41</v>
      </c>
      <c r="D132" s="28"/>
      <c r="E132" s="29"/>
      <c r="F132" s="28"/>
      <c r="G132" s="17"/>
      <c r="H132" s="16"/>
      <c r="I132" s="30">
        <f>+I127</f>
        <v>0</v>
      </c>
      <c r="J132" s="31">
        <f>+J131+I132</f>
        <v>0</v>
      </c>
      <c r="K132" s="30">
        <f>+K131-I132</f>
        <v>0</v>
      </c>
      <c r="L132" s="28"/>
    </row>
    <row r="133" spans="1:12" ht="21" x14ac:dyDescent="0.35">
      <c r="A133" s="51">
        <v>45199</v>
      </c>
      <c r="B133" s="28"/>
      <c r="C133" s="29" t="s">
        <v>41</v>
      </c>
      <c r="D133" s="28"/>
      <c r="E133" s="29"/>
      <c r="F133" s="28"/>
      <c r="G133" s="17"/>
      <c r="H133" s="16"/>
      <c r="I133" s="30">
        <f>+I127</f>
        <v>0</v>
      </c>
      <c r="J133" s="31">
        <f>+J132+I133</f>
        <v>0</v>
      </c>
      <c r="K133" s="30">
        <f>+K132-I133</f>
        <v>0</v>
      </c>
      <c r="L133" s="28"/>
    </row>
    <row r="134" spans="1:12" ht="21" x14ac:dyDescent="0.35">
      <c r="A134" s="51">
        <v>45565</v>
      </c>
      <c r="B134" s="28"/>
      <c r="C134" s="29" t="s">
        <v>41</v>
      </c>
      <c r="D134" s="28"/>
      <c r="E134" s="29"/>
      <c r="F134" s="28"/>
      <c r="G134" s="29"/>
      <c r="H134" s="28"/>
      <c r="I134" s="30">
        <f>+I127</f>
        <v>0</v>
      </c>
      <c r="J134" s="31">
        <f>+J133+I134</f>
        <v>0</v>
      </c>
      <c r="K134" s="30">
        <f>+K133-I134</f>
        <v>0</v>
      </c>
      <c r="L134" s="28"/>
    </row>
    <row r="135" spans="1:12" ht="21" x14ac:dyDescent="0.35">
      <c r="A135" s="51">
        <v>45930</v>
      </c>
      <c r="B135" s="28"/>
      <c r="C135" s="29" t="s">
        <v>41</v>
      </c>
      <c r="D135" s="28"/>
      <c r="E135" s="29"/>
      <c r="F135" s="28"/>
      <c r="G135" s="29"/>
      <c r="H135" s="28"/>
      <c r="I135" s="30">
        <f>+K134-1</f>
        <v>-1</v>
      </c>
      <c r="J135" s="31">
        <f>+J134+I135</f>
        <v>-1</v>
      </c>
      <c r="K135" s="30">
        <f>+K134-I135</f>
        <v>1</v>
      </c>
      <c r="L135" s="28"/>
    </row>
    <row r="136" spans="1:12" ht="21" x14ac:dyDescent="0.35">
      <c r="A136" s="57"/>
      <c r="B136" s="28"/>
      <c r="C136" s="29"/>
      <c r="D136" s="28"/>
      <c r="E136" s="29"/>
      <c r="F136" s="28"/>
      <c r="G136" s="29"/>
      <c r="H136" s="28"/>
      <c r="I136" s="30"/>
      <c r="J136" s="31"/>
      <c r="K136" s="30"/>
      <c r="L136" s="28"/>
    </row>
    <row r="137" spans="1:12" s="62" customFormat="1" ht="21" x14ac:dyDescent="0.35">
      <c r="A137" s="65"/>
      <c r="B137" s="36"/>
      <c r="C137" s="55"/>
      <c r="D137" s="36"/>
      <c r="E137" s="55"/>
      <c r="F137" s="36"/>
      <c r="G137" s="55"/>
      <c r="H137" s="36"/>
      <c r="I137" s="42"/>
      <c r="J137" s="37"/>
      <c r="K137" s="42"/>
      <c r="L137" s="36"/>
    </row>
    <row r="140" spans="1:12" ht="21" x14ac:dyDescent="0.35">
      <c r="A140" s="115" t="s">
        <v>0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1:12" ht="2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 t="s">
        <v>1</v>
      </c>
      <c r="K141" s="116" t="s">
        <v>2</v>
      </c>
      <c r="L141" s="116"/>
    </row>
    <row r="142" spans="1:12" ht="2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 t="s">
        <v>3</v>
      </c>
      <c r="K142" s="117" t="s">
        <v>42</v>
      </c>
      <c r="L142" s="117"/>
    </row>
    <row r="143" spans="1:12" ht="21" x14ac:dyDescent="0.35">
      <c r="A143" s="2" t="s">
        <v>4</v>
      </c>
      <c r="B143" s="114" t="s">
        <v>76</v>
      </c>
      <c r="C143" s="114"/>
      <c r="D143" s="58" t="s">
        <v>6</v>
      </c>
      <c r="E143" s="113">
        <v>6</v>
      </c>
      <c r="F143" s="113"/>
      <c r="G143" s="4" t="s">
        <v>8</v>
      </c>
      <c r="H143" s="5"/>
      <c r="I143" s="118" t="s">
        <v>79</v>
      </c>
      <c r="J143" s="118"/>
      <c r="K143" s="58" t="s">
        <v>10</v>
      </c>
      <c r="L143" s="63"/>
    </row>
    <row r="144" spans="1:12" ht="21" x14ac:dyDescent="0.35">
      <c r="A144" s="4" t="s">
        <v>12</v>
      </c>
      <c r="B144" s="4"/>
      <c r="C144" s="6" t="s">
        <v>42</v>
      </c>
      <c r="D144" s="112"/>
      <c r="E144" s="112"/>
      <c r="F144" s="112"/>
      <c r="G144" s="2" t="s">
        <v>13</v>
      </c>
      <c r="H144" s="2"/>
      <c r="I144" s="2"/>
      <c r="J144" s="114"/>
      <c r="K144" s="114"/>
      <c r="L144" s="114"/>
    </row>
    <row r="145" spans="1:12" ht="21" x14ac:dyDescent="0.35">
      <c r="A145" s="7" t="s">
        <v>14</v>
      </c>
      <c r="B145" s="114" t="s">
        <v>68</v>
      </c>
      <c r="C145" s="114"/>
      <c r="D145" s="114"/>
      <c r="E145" s="114"/>
      <c r="F145" s="114"/>
      <c r="G145" s="114"/>
      <c r="H145" s="114"/>
      <c r="I145" s="114"/>
      <c r="J145" s="7"/>
      <c r="K145" s="7" t="s">
        <v>15</v>
      </c>
      <c r="L145" s="49"/>
    </row>
    <row r="146" spans="1:12" ht="21" x14ac:dyDescent="0.35">
      <c r="A146" s="9" t="s">
        <v>17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21" x14ac:dyDescent="0.35">
      <c r="A147" s="9" t="s">
        <v>18</v>
      </c>
      <c r="B147" s="7"/>
      <c r="C147" s="7"/>
      <c r="D147" s="7"/>
      <c r="E147" s="7"/>
      <c r="F147" s="7"/>
      <c r="G147" s="7"/>
      <c r="H147" s="7" t="s">
        <v>19</v>
      </c>
      <c r="I147" s="7"/>
      <c r="J147" s="7"/>
      <c r="K147" s="10"/>
      <c r="L147" s="7"/>
    </row>
    <row r="148" spans="1:12" ht="2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1" x14ac:dyDescent="0.35">
      <c r="A149" s="13"/>
      <c r="B149" s="13"/>
      <c r="C149" s="14"/>
      <c r="D149" s="13" t="s">
        <v>20</v>
      </c>
      <c r="E149" s="14" t="s">
        <v>21</v>
      </c>
      <c r="F149" s="13"/>
      <c r="G149" s="14" t="s">
        <v>22</v>
      </c>
      <c r="H149" s="13" t="s">
        <v>23</v>
      </c>
      <c r="I149" s="14" t="s">
        <v>24</v>
      </c>
      <c r="J149" s="13" t="s">
        <v>24</v>
      </c>
      <c r="K149" s="14"/>
      <c r="L149" s="13"/>
    </row>
    <row r="150" spans="1:12" ht="21" x14ac:dyDescent="0.35">
      <c r="A150" s="16" t="s">
        <v>25</v>
      </c>
      <c r="B150" s="16" t="s">
        <v>26</v>
      </c>
      <c r="C150" s="17" t="s">
        <v>27</v>
      </c>
      <c r="D150" s="16" t="s">
        <v>28</v>
      </c>
      <c r="E150" s="18" t="s">
        <v>29</v>
      </c>
      <c r="F150" s="16" t="s">
        <v>30</v>
      </c>
      <c r="G150" s="17" t="s">
        <v>31</v>
      </c>
      <c r="H150" s="16" t="s">
        <v>32</v>
      </c>
      <c r="I150" s="17" t="s">
        <v>33</v>
      </c>
      <c r="J150" s="16" t="s">
        <v>34</v>
      </c>
      <c r="K150" s="17" t="s">
        <v>35</v>
      </c>
      <c r="L150" s="16" t="s">
        <v>36</v>
      </c>
    </row>
    <row r="151" spans="1:12" ht="21" x14ac:dyDescent="0.35">
      <c r="A151" s="50"/>
      <c r="B151" s="16"/>
      <c r="C151" s="17"/>
      <c r="D151" s="16"/>
      <c r="E151" s="18" t="s">
        <v>37</v>
      </c>
      <c r="F151" s="16"/>
      <c r="G151" s="17"/>
      <c r="H151" s="16" t="s">
        <v>38</v>
      </c>
      <c r="I151" s="17"/>
      <c r="J151" s="16"/>
      <c r="K151" s="17"/>
      <c r="L151" s="16"/>
    </row>
    <row r="152" spans="1:12" ht="21" x14ac:dyDescent="0.35">
      <c r="A152" s="51">
        <v>43983</v>
      </c>
      <c r="B152" s="52"/>
      <c r="C152" s="14" t="s">
        <v>79</v>
      </c>
      <c r="D152" s="20" t="s">
        <v>77</v>
      </c>
      <c r="E152" s="22"/>
      <c r="F152" s="23">
        <f>+E152</f>
        <v>0</v>
      </c>
      <c r="G152" s="14">
        <v>5</v>
      </c>
      <c r="H152" s="24">
        <v>0.2</v>
      </c>
      <c r="I152" s="22">
        <f>+F152*H152</f>
        <v>0</v>
      </c>
      <c r="J152" s="20"/>
      <c r="K152" s="22">
        <f>+F152</f>
        <v>0</v>
      </c>
      <c r="L152" s="20"/>
    </row>
    <row r="153" spans="1:12" ht="21" x14ac:dyDescent="0.35">
      <c r="A153" s="51"/>
      <c r="B153" s="28"/>
      <c r="C153" s="29"/>
      <c r="D153" s="28"/>
      <c r="E153" s="29"/>
      <c r="F153" s="28"/>
      <c r="G153" s="17"/>
      <c r="H153" s="16"/>
      <c r="I153" s="29"/>
      <c r="J153" s="28"/>
      <c r="K153" s="30"/>
      <c r="L153" s="28"/>
    </row>
    <row r="154" spans="1:12" ht="21" x14ac:dyDescent="0.35">
      <c r="A154" s="51"/>
      <c r="B154" s="28"/>
      <c r="C154" s="29"/>
      <c r="D154" s="28"/>
      <c r="E154" s="29"/>
      <c r="F154" s="28"/>
      <c r="G154" s="17"/>
      <c r="H154" s="16"/>
      <c r="I154" s="29"/>
      <c r="J154" s="28"/>
      <c r="K154" s="30"/>
      <c r="L154" s="28"/>
    </row>
    <row r="155" spans="1:12" ht="21" x14ac:dyDescent="0.35">
      <c r="A155" s="51">
        <v>44104</v>
      </c>
      <c r="B155" s="28"/>
      <c r="C155" s="29" t="s">
        <v>78</v>
      </c>
      <c r="D155" s="28"/>
      <c r="E155" s="29"/>
      <c r="F155" s="28"/>
      <c r="G155" s="17"/>
      <c r="H155" s="16"/>
      <c r="I155" s="30">
        <f>(F152*H152)/12*4</f>
        <v>0</v>
      </c>
      <c r="J155" s="31">
        <f>+I155</f>
        <v>0</v>
      </c>
      <c r="K155" s="30">
        <f>+K152-I155</f>
        <v>0</v>
      </c>
      <c r="L155" s="28"/>
    </row>
    <row r="156" spans="1:12" ht="21" x14ac:dyDescent="0.35">
      <c r="A156" s="51">
        <v>44469</v>
      </c>
      <c r="B156" s="28"/>
      <c r="C156" s="29" t="s">
        <v>41</v>
      </c>
      <c r="D156" s="28"/>
      <c r="E156" s="29"/>
      <c r="F156" s="28"/>
      <c r="G156" s="17"/>
      <c r="H156" s="16"/>
      <c r="I156" s="30">
        <f>+I152</f>
        <v>0</v>
      </c>
      <c r="J156" s="31">
        <f>+J155+I156</f>
        <v>0</v>
      </c>
      <c r="K156" s="30">
        <f>+K155-I156</f>
        <v>0</v>
      </c>
      <c r="L156" s="28"/>
    </row>
    <row r="157" spans="1:12" ht="21" x14ac:dyDescent="0.35">
      <c r="A157" s="51">
        <v>44834</v>
      </c>
      <c r="B157" s="28"/>
      <c r="C157" s="29" t="s">
        <v>41</v>
      </c>
      <c r="D157" s="28"/>
      <c r="E157" s="29"/>
      <c r="F157" s="28"/>
      <c r="G157" s="17"/>
      <c r="H157" s="16"/>
      <c r="I157" s="30">
        <f>+I152</f>
        <v>0</v>
      </c>
      <c r="J157" s="31">
        <f>+J156+I157</f>
        <v>0</v>
      </c>
      <c r="K157" s="30">
        <f>+K156-I157</f>
        <v>0</v>
      </c>
      <c r="L157" s="28"/>
    </row>
    <row r="158" spans="1:12" ht="21" x14ac:dyDescent="0.35">
      <c r="A158" s="51">
        <v>45199</v>
      </c>
      <c r="B158" s="28"/>
      <c r="C158" s="29" t="s">
        <v>41</v>
      </c>
      <c r="D158" s="28"/>
      <c r="E158" s="29"/>
      <c r="F158" s="28"/>
      <c r="G158" s="17"/>
      <c r="H158" s="16"/>
      <c r="I158" s="30">
        <f>+I152</f>
        <v>0</v>
      </c>
      <c r="J158" s="31">
        <f>+J157+I158</f>
        <v>0</v>
      </c>
      <c r="K158" s="30">
        <f>+K157-I158</f>
        <v>0</v>
      </c>
      <c r="L158" s="28"/>
    </row>
    <row r="159" spans="1:12" ht="21" x14ac:dyDescent="0.35">
      <c r="A159" s="51">
        <v>45565</v>
      </c>
      <c r="B159" s="28"/>
      <c r="C159" s="29" t="s">
        <v>41</v>
      </c>
      <c r="D159" s="28"/>
      <c r="E159" s="29"/>
      <c r="F159" s="28"/>
      <c r="G159" s="29"/>
      <c r="H159" s="28"/>
      <c r="I159" s="30">
        <f>+I152</f>
        <v>0</v>
      </c>
      <c r="J159" s="31">
        <f>+J158+I159</f>
        <v>0</v>
      </c>
      <c r="K159" s="30">
        <f>+K158-I159</f>
        <v>0</v>
      </c>
      <c r="L159" s="28"/>
    </row>
    <row r="160" spans="1:12" ht="21" x14ac:dyDescent="0.35">
      <c r="A160" s="51">
        <v>45930</v>
      </c>
      <c r="B160" s="28"/>
      <c r="C160" s="29" t="s">
        <v>41</v>
      </c>
      <c r="D160" s="28"/>
      <c r="E160" s="29"/>
      <c r="F160" s="28"/>
      <c r="G160" s="29"/>
      <c r="H160" s="28"/>
      <c r="I160" s="30">
        <f>+K159-1</f>
        <v>-1</v>
      </c>
      <c r="J160" s="31">
        <f>+J159+I160</f>
        <v>-1</v>
      </c>
      <c r="K160" s="30">
        <f>+K159-I160</f>
        <v>1</v>
      </c>
      <c r="L160" s="28"/>
    </row>
    <row r="161" spans="1:12" ht="21" x14ac:dyDescent="0.35">
      <c r="A161" s="57"/>
      <c r="B161" s="28"/>
      <c r="C161" s="29"/>
      <c r="D161" s="28"/>
      <c r="E161" s="29"/>
      <c r="F161" s="28"/>
      <c r="G161" s="29"/>
      <c r="H161" s="28"/>
      <c r="I161" s="30"/>
      <c r="J161" s="31"/>
      <c r="K161" s="30"/>
      <c r="L161" s="28"/>
    </row>
    <row r="162" spans="1:12" s="62" customFormat="1" ht="21" x14ac:dyDescent="0.35">
      <c r="A162" s="65"/>
      <c r="B162" s="36"/>
      <c r="C162" s="55"/>
      <c r="D162" s="36"/>
      <c r="E162" s="55"/>
      <c r="F162" s="36"/>
      <c r="G162" s="55"/>
      <c r="H162" s="36"/>
      <c r="I162" s="42"/>
      <c r="J162" s="37"/>
      <c r="K162" s="42"/>
      <c r="L162" s="36"/>
    </row>
    <row r="165" spans="1:12" ht="21" x14ac:dyDescent="0.35">
      <c r="A165" s="115" t="s">
        <v>0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1:12" ht="2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1</v>
      </c>
      <c r="K166" s="116" t="s">
        <v>2</v>
      </c>
      <c r="L166" s="116"/>
    </row>
    <row r="167" spans="1:12" ht="2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 t="s">
        <v>3</v>
      </c>
      <c r="K167" s="117" t="s">
        <v>42</v>
      </c>
      <c r="L167" s="117"/>
    </row>
    <row r="168" spans="1:12" ht="21" x14ac:dyDescent="0.35">
      <c r="A168" s="2" t="s">
        <v>4</v>
      </c>
      <c r="B168" s="114" t="s">
        <v>76</v>
      </c>
      <c r="C168" s="114"/>
      <c r="D168" s="58" t="s">
        <v>6</v>
      </c>
      <c r="E168" s="113">
        <v>7</v>
      </c>
      <c r="F168" s="113"/>
      <c r="G168" s="4" t="s">
        <v>8</v>
      </c>
      <c r="H168" s="5"/>
      <c r="I168" s="118" t="s">
        <v>79</v>
      </c>
      <c r="J168" s="118"/>
      <c r="K168" s="58" t="s">
        <v>10</v>
      </c>
      <c r="L168" s="63"/>
    </row>
    <row r="169" spans="1:12" ht="21" x14ac:dyDescent="0.35">
      <c r="A169" s="4" t="s">
        <v>12</v>
      </c>
      <c r="B169" s="4"/>
      <c r="C169" s="6" t="s">
        <v>42</v>
      </c>
      <c r="D169" s="112"/>
      <c r="E169" s="112"/>
      <c r="F169" s="112"/>
      <c r="G169" s="2" t="s">
        <v>13</v>
      </c>
      <c r="H169" s="2"/>
      <c r="I169" s="2"/>
      <c r="J169" s="114"/>
      <c r="K169" s="114"/>
      <c r="L169" s="114"/>
    </row>
    <row r="170" spans="1:12" ht="21" x14ac:dyDescent="0.35">
      <c r="A170" s="7" t="s">
        <v>14</v>
      </c>
      <c r="B170" s="114" t="s">
        <v>68</v>
      </c>
      <c r="C170" s="114"/>
      <c r="D170" s="114"/>
      <c r="E170" s="114"/>
      <c r="F170" s="114"/>
      <c r="G170" s="114"/>
      <c r="H170" s="114"/>
      <c r="I170" s="114"/>
      <c r="J170" s="7"/>
      <c r="K170" s="7" t="s">
        <v>15</v>
      </c>
      <c r="L170" s="49"/>
    </row>
    <row r="171" spans="1:12" ht="21" x14ac:dyDescent="0.35">
      <c r="A171" s="9" t="s">
        <v>17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21" x14ac:dyDescent="0.35">
      <c r="A172" s="9" t="s">
        <v>18</v>
      </c>
      <c r="B172" s="7"/>
      <c r="C172" s="7"/>
      <c r="D172" s="7"/>
      <c r="E172" s="7"/>
      <c r="F172" s="7"/>
      <c r="G172" s="7"/>
      <c r="H172" s="7" t="s">
        <v>19</v>
      </c>
      <c r="I172" s="7"/>
      <c r="J172" s="7"/>
      <c r="K172" s="10"/>
      <c r="L172" s="7"/>
    </row>
    <row r="173" spans="1:12" ht="2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1" x14ac:dyDescent="0.35">
      <c r="A174" s="13"/>
      <c r="B174" s="13"/>
      <c r="C174" s="14"/>
      <c r="D174" s="13" t="s">
        <v>20</v>
      </c>
      <c r="E174" s="14" t="s">
        <v>21</v>
      </c>
      <c r="F174" s="13"/>
      <c r="G174" s="14" t="s">
        <v>22</v>
      </c>
      <c r="H174" s="13" t="s">
        <v>23</v>
      </c>
      <c r="I174" s="14" t="s">
        <v>24</v>
      </c>
      <c r="J174" s="13" t="s">
        <v>24</v>
      </c>
      <c r="K174" s="14"/>
      <c r="L174" s="13"/>
    </row>
    <row r="175" spans="1:12" ht="21" x14ac:dyDescent="0.35">
      <c r="A175" s="16" t="s">
        <v>25</v>
      </c>
      <c r="B175" s="16" t="s">
        <v>26</v>
      </c>
      <c r="C175" s="17" t="s">
        <v>27</v>
      </c>
      <c r="D175" s="16" t="s">
        <v>28</v>
      </c>
      <c r="E175" s="18" t="s">
        <v>29</v>
      </c>
      <c r="F175" s="16" t="s">
        <v>30</v>
      </c>
      <c r="G175" s="17" t="s">
        <v>31</v>
      </c>
      <c r="H175" s="16" t="s">
        <v>32</v>
      </c>
      <c r="I175" s="17" t="s">
        <v>33</v>
      </c>
      <c r="J175" s="16" t="s">
        <v>34</v>
      </c>
      <c r="K175" s="17" t="s">
        <v>35</v>
      </c>
      <c r="L175" s="16" t="s">
        <v>36</v>
      </c>
    </row>
    <row r="176" spans="1:12" ht="21" x14ac:dyDescent="0.35">
      <c r="A176" s="50"/>
      <c r="B176" s="16"/>
      <c r="C176" s="17"/>
      <c r="D176" s="16"/>
      <c r="E176" s="18" t="s">
        <v>37</v>
      </c>
      <c r="F176" s="16"/>
      <c r="G176" s="17"/>
      <c r="H176" s="16" t="s">
        <v>38</v>
      </c>
      <c r="I176" s="17"/>
      <c r="J176" s="16"/>
      <c r="K176" s="17"/>
      <c r="L176" s="16"/>
    </row>
    <row r="177" spans="1:12" ht="21" x14ac:dyDescent="0.35">
      <c r="A177" s="51">
        <v>43983</v>
      </c>
      <c r="B177" s="52"/>
      <c r="C177" s="14" t="s">
        <v>79</v>
      </c>
      <c r="D177" s="20" t="s">
        <v>77</v>
      </c>
      <c r="E177" s="22"/>
      <c r="F177" s="23">
        <f>+E177</f>
        <v>0</v>
      </c>
      <c r="G177" s="14">
        <v>5</v>
      </c>
      <c r="H177" s="24">
        <v>0.2</v>
      </c>
      <c r="I177" s="22">
        <f>+F177*H177</f>
        <v>0</v>
      </c>
      <c r="J177" s="20"/>
      <c r="K177" s="22">
        <f>+F177</f>
        <v>0</v>
      </c>
      <c r="L177" s="20"/>
    </row>
    <row r="178" spans="1:12" ht="21" x14ac:dyDescent="0.35">
      <c r="A178" s="51"/>
      <c r="B178" s="28"/>
      <c r="C178" s="29"/>
      <c r="D178" s="28"/>
      <c r="E178" s="29"/>
      <c r="F178" s="28"/>
      <c r="G178" s="17"/>
      <c r="H178" s="16"/>
      <c r="I178" s="29"/>
      <c r="J178" s="28"/>
      <c r="K178" s="30"/>
      <c r="L178" s="28"/>
    </row>
    <row r="179" spans="1:12" ht="21" x14ac:dyDescent="0.35">
      <c r="A179" s="51"/>
      <c r="B179" s="28"/>
      <c r="C179" s="29"/>
      <c r="D179" s="28"/>
      <c r="E179" s="29"/>
      <c r="F179" s="28"/>
      <c r="G179" s="17"/>
      <c r="H179" s="16"/>
      <c r="I179" s="29"/>
      <c r="J179" s="28"/>
      <c r="K179" s="30"/>
      <c r="L179" s="28"/>
    </row>
    <row r="180" spans="1:12" ht="21" x14ac:dyDescent="0.35">
      <c r="A180" s="51">
        <v>44104</v>
      </c>
      <c r="B180" s="28"/>
      <c r="C180" s="29" t="s">
        <v>78</v>
      </c>
      <c r="D180" s="28"/>
      <c r="E180" s="29"/>
      <c r="F180" s="28"/>
      <c r="G180" s="17"/>
      <c r="H180" s="16"/>
      <c r="I180" s="30">
        <f>(F177*H177)/12*4</f>
        <v>0</v>
      </c>
      <c r="J180" s="31">
        <f>+I180</f>
        <v>0</v>
      </c>
      <c r="K180" s="30">
        <f>+K177-I180</f>
        <v>0</v>
      </c>
      <c r="L180" s="28"/>
    </row>
    <row r="181" spans="1:12" ht="21" x14ac:dyDescent="0.35">
      <c r="A181" s="51">
        <v>44469</v>
      </c>
      <c r="B181" s="28"/>
      <c r="C181" s="29" t="s">
        <v>41</v>
      </c>
      <c r="D181" s="28"/>
      <c r="E181" s="29"/>
      <c r="F181" s="28"/>
      <c r="G181" s="17"/>
      <c r="H181" s="16"/>
      <c r="I181" s="30">
        <f>+I177</f>
        <v>0</v>
      </c>
      <c r="J181" s="31">
        <f>+J180+I181</f>
        <v>0</v>
      </c>
      <c r="K181" s="30">
        <f>+K180-I181</f>
        <v>0</v>
      </c>
      <c r="L181" s="28"/>
    </row>
    <row r="182" spans="1:12" ht="21" x14ac:dyDescent="0.35">
      <c r="A182" s="51">
        <v>44834</v>
      </c>
      <c r="B182" s="28"/>
      <c r="C182" s="29" t="s">
        <v>41</v>
      </c>
      <c r="D182" s="28"/>
      <c r="E182" s="29"/>
      <c r="F182" s="28"/>
      <c r="G182" s="17"/>
      <c r="H182" s="16"/>
      <c r="I182" s="30">
        <f>+I177</f>
        <v>0</v>
      </c>
      <c r="J182" s="31">
        <f>+J181+I182</f>
        <v>0</v>
      </c>
      <c r="K182" s="30">
        <f>+K181-I182</f>
        <v>0</v>
      </c>
      <c r="L182" s="28"/>
    </row>
    <row r="183" spans="1:12" ht="21" x14ac:dyDescent="0.35">
      <c r="A183" s="51">
        <v>45199</v>
      </c>
      <c r="B183" s="28"/>
      <c r="C183" s="29" t="s">
        <v>41</v>
      </c>
      <c r="D183" s="28"/>
      <c r="E183" s="29"/>
      <c r="F183" s="28"/>
      <c r="G183" s="17"/>
      <c r="H183" s="16"/>
      <c r="I183" s="30">
        <f>+I177</f>
        <v>0</v>
      </c>
      <c r="J183" s="31">
        <f>+J182+I183</f>
        <v>0</v>
      </c>
      <c r="K183" s="30">
        <f>+K182-I183</f>
        <v>0</v>
      </c>
      <c r="L183" s="28"/>
    </row>
    <row r="184" spans="1:12" ht="21" x14ac:dyDescent="0.35">
      <c r="A184" s="51">
        <v>45565</v>
      </c>
      <c r="B184" s="28"/>
      <c r="C184" s="29" t="s">
        <v>41</v>
      </c>
      <c r="D184" s="28"/>
      <c r="E184" s="29"/>
      <c r="F184" s="28"/>
      <c r="G184" s="29"/>
      <c r="H184" s="28"/>
      <c r="I184" s="30">
        <f>+I177</f>
        <v>0</v>
      </c>
      <c r="J184" s="31">
        <f>+J183+I184</f>
        <v>0</v>
      </c>
      <c r="K184" s="30">
        <f>+K183-I184</f>
        <v>0</v>
      </c>
      <c r="L184" s="28"/>
    </row>
    <row r="185" spans="1:12" ht="21" x14ac:dyDescent="0.35">
      <c r="A185" s="51">
        <v>45930</v>
      </c>
      <c r="B185" s="28"/>
      <c r="C185" s="29" t="s">
        <v>41</v>
      </c>
      <c r="D185" s="28"/>
      <c r="E185" s="29"/>
      <c r="F185" s="28"/>
      <c r="G185" s="29"/>
      <c r="H185" s="28"/>
      <c r="I185" s="30">
        <f>+K184-1</f>
        <v>-1</v>
      </c>
      <c r="J185" s="31">
        <f>+J184+I185</f>
        <v>-1</v>
      </c>
      <c r="K185" s="30">
        <f>+K184-I185</f>
        <v>1</v>
      </c>
      <c r="L185" s="28"/>
    </row>
    <row r="186" spans="1:12" ht="21" x14ac:dyDescent="0.35">
      <c r="A186" s="57"/>
      <c r="B186" s="28"/>
      <c r="C186" s="29"/>
      <c r="D186" s="28"/>
      <c r="E186" s="29"/>
      <c r="F186" s="28"/>
      <c r="G186" s="29"/>
      <c r="H186" s="28"/>
      <c r="I186" s="30"/>
      <c r="J186" s="31"/>
      <c r="K186" s="30"/>
      <c r="L186" s="28"/>
    </row>
    <row r="187" spans="1:12" s="62" customFormat="1" ht="21" x14ac:dyDescent="0.35">
      <c r="A187" s="65"/>
      <c r="B187" s="36"/>
      <c r="C187" s="55"/>
      <c r="D187" s="36"/>
      <c r="E187" s="55"/>
      <c r="F187" s="36"/>
      <c r="G187" s="55"/>
      <c r="H187" s="36"/>
      <c r="I187" s="42"/>
      <c r="J187" s="37"/>
      <c r="K187" s="42"/>
      <c r="L187" s="36"/>
    </row>
    <row r="190" spans="1:12" ht="21" x14ac:dyDescent="0.35">
      <c r="A190" s="115" t="s">
        <v>0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1:12" ht="2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 t="s">
        <v>1</v>
      </c>
      <c r="K191" s="116" t="s">
        <v>2</v>
      </c>
      <c r="L191" s="116"/>
    </row>
    <row r="192" spans="1:12" ht="2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 t="s">
        <v>3</v>
      </c>
      <c r="K192" s="117" t="s">
        <v>42</v>
      </c>
      <c r="L192" s="117"/>
    </row>
    <row r="193" spans="1:12" ht="21" x14ac:dyDescent="0.35">
      <c r="A193" s="2" t="s">
        <v>4</v>
      </c>
      <c r="B193" s="114" t="s">
        <v>76</v>
      </c>
      <c r="C193" s="114"/>
      <c r="D193" s="58" t="s">
        <v>6</v>
      </c>
      <c r="E193" s="113">
        <v>8</v>
      </c>
      <c r="F193" s="113"/>
      <c r="G193" s="4" t="s">
        <v>8</v>
      </c>
      <c r="H193" s="5"/>
      <c r="I193" s="118" t="s">
        <v>79</v>
      </c>
      <c r="J193" s="118"/>
      <c r="K193" s="58" t="s">
        <v>10</v>
      </c>
      <c r="L193" s="63"/>
    </row>
    <row r="194" spans="1:12" ht="21" x14ac:dyDescent="0.35">
      <c r="A194" s="4" t="s">
        <v>12</v>
      </c>
      <c r="B194" s="4"/>
      <c r="C194" s="6" t="s">
        <v>42</v>
      </c>
      <c r="D194" s="112"/>
      <c r="E194" s="112"/>
      <c r="F194" s="112"/>
      <c r="G194" s="2" t="s">
        <v>13</v>
      </c>
      <c r="H194" s="2"/>
      <c r="I194" s="2"/>
      <c r="J194" s="114"/>
      <c r="K194" s="114"/>
      <c r="L194" s="114"/>
    </row>
    <row r="195" spans="1:12" ht="21" x14ac:dyDescent="0.35">
      <c r="A195" s="7" t="s">
        <v>14</v>
      </c>
      <c r="B195" s="114" t="s">
        <v>68</v>
      </c>
      <c r="C195" s="114"/>
      <c r="D195" s="114"/>
      <c r="E195" s="114"/>
      <c r="F195" s="114"/>
      <c r="G195" s="114"/>
      <c r="H195" s="114"/>
      <c r="I195" s="114"/>
      <c r="J195" s="7"/>
      <c r="K195" s="7" t="s">
        <v>15</v>
      </c>
      <c r="L195" s="49"/>
    </row>
    <row r="196" spans="1:12" ht="21" x14ac:dyDescent="0.35">
      <c r="A196" s="9" t="s">
        <v>17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21" x14ac:dyDescent="0.35">
      <c r="A197" s="9" t="s">
        <v>18</v>
      </c>
      <c r="B197" s="7"/>
      <c r="C197" s="7"/>
      <c r="D197" s="7"/>
      <c r="E197" s="7"/>
      <c r="F197" s="7"/>
      <c r="G197" s="7"/>
      <c r="H197" s="7" t="s">
        <v>19</v>
      </c>
      <c r="I197" s="7"/>
      <c r="J197" s="7"/>
      <c r="K197" s="10"/>
      <c r="L197" s="7"/>
    </row>
    <row r="198" spans="1:12" ht="2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1" x14ac:dyDescent="0.35">
      <c r="A199" s="13"/>
      <c r="B199" s="13"/>
      <c r="C199" s="14"/>
      <c r="D199" s="13" t="s">
        <v>20</v>
      </c>
      <c r="E199" s="14" t="s">
        <v>21</v>
      </c>
      <c r="F199" s="13"/>
      <c r="G199" s="14" t="s">
        <v>22</v>
      </c>
      <c r="H199" s="13" t="s">
        <v>23</v>
      </c>
      <c r="I199" s="14" t="s">
        <v>24</v>
      </c>
      <c r="J199" s="13" t="s">
        <v>24</v>
      </c>
      <c r="K199" s="14"/>
      <c r="L199" s="13"/>
    </row>
    <row r="200" spans="1:12" ht="21" x14ac:dyDescent="0.35">
      <c r="A200" s="16" t="s">
        <v>25</v>
      </c>
      <c r="B200" s="16" t="s">
        <v>26</v>
      </c>
      <c r="C200" s="17" t="s">
        <v>27</v>
      </c>
      <c r="D200" s="16" t="s">
        <v>28</v>
      </c>
      <c r="E200" s="18" t="s">
        <v>29</v>
      </c>
      <c r="F200" s="16" t="s">
        <v>30</v>
      </c>
      <c r="G200" s="17" t="s">
        <v>31</v>
      </c>
      <c r="H200" s="16" t="s">
        <v>32</v>
      </c>
      <c r="I200" s="17" t="s">
        <v>33</v>
      </c>
      <c r="J200" s="16" t="s">
        <v>34</v>
      </c>
      <c r="K200" s="17" t="s">
        <v>35</v>
      </c>
      <c r="L200" s="16" t="s">
        <v>36</v>
      </c>
    </row>
    <row r="201" spans="1:12" ht="21" x14ac:dyDescent="0.35">
      <c r="A201" s="50"/>
      <c r="B201" s="16"/>
      <c r="C201" s="17"/>
      <c r="D201" s="16"/>
      <c r="E201" s="18" t="s">
        <v>37</v>
      </c>
      <c r="F201" s="16"/>
      <c r="G201" s="17"/>
      <c r="H201" s="16" t="s">
        <v>38</v>
      </c>
      <c r="I201" s="17"/>
      <c r="J201" s="16"/>
      <c r="K201" s="17"/>
      <c r="L201" s="16"/>
    </row>
    <row r="202" spans="1:12" ht="21" x14ac:dyDescent="0.35">
      <c r="A202" s="51">
        <v>43983</v>
      </c>
      <c r="B202" s="52"/>
      <c r="C202" s="14" t="s">
        <v>79</v>
      </c>
      <c r="D202" s="20" t="s">
        <v>77</v>
      </c>
      <c r="E202" s="22"/>
      <c r="F202" s="23">
        <f>+E202</f>
        <v>0</v>
      </c>
      <c r="G202" s="14">
        <v>5</v>
      </c>
      <c r="H202" s="24">
        <v>0.2</v>
      </c>
      <c r="I202" s="22">
        <f>+F202*H202</f>
        <v>0</v>
      </c>
      <c r="J202" s="20"/>
      <c r="K202" s="22">
        <f>+F202</f>
        <v>0</v>
      </c>
      <c r="L202" s="20"/>
    </row>
    <row r="203" spans="1:12" ht="21" x14ac:dyDescent="0.35">
      <c r="A203" s="51"/>
      <c r="B203" s="28"/>
      <c r="C203" s="29"/>
      <c r="D203" s="28"/>
      <c r="E203" s="29"/>
      <c r="F203" s="28"/>
      <c r="G203" s="17"/>
      <c r="H203" s="16"/>
      <c r="I203" s="29"/>
      <c r="J203" s="28"/>
      <c r="K203" s="30"/>
      <c r="L203" s="28"/>
    </row>
    <row r="204" spans="1:12" ht="21" x14ac:dyDescent="0.35">
      <c r="A204" s="51"/>
      <c r="B204" s="28"/>
      <c r="C204" s="29"/>
      <c r="D204" s="28"/>
      <c r="E204" s="29"/>
      <c r="F204" s="28"/>
      <c r="G204" s="17"/>
      <c r="H204" s="16"/>
      <c r="I204" s="29"/>
      <c r="J204" s="28"/>
      <c r="K204" s="30"/>
      <c r="L204" s="28"/>
    </row>
    <row r="205" spans="1:12" ht="21" x14ac:dyDescent="0.35">
      <c r="A205" s="51">
        <v>44104</v>
      </c>
      <c r="B205" s="28"/>
      <c r="C205" s="29" t="s">
        <v>78</v>
      </c>
      <c r="D205" s="28"/>
      <c r="E205" s="29"/>
      <c r="F205" s="28"/>
      <c r="G205" s="17"/>
      <c r="H205" s="16"/>
      <c r="I205" s="30">
        <f>(F202*H202)/12*4</f>
        <v>0</v>
      </c>
      <c r="J205" s="31">
        <f>+I205</f>
        <v>0</v>
      </c>
      <c r="K205" s="30">
        <f>+K202-I205</f>
        <v>0</v>
      </c>
      <c r="L205" s="28"/>
    </row>
    <row r="206" spans="1:12" ht="21" x14ac:dyDescent="0.35">
      <c r="A206" s="51">
        <v>44469</v>
      </c>
      <c r="B206" s="28"/>
      <c r="C206" s="29" t="s">
        <v>41</v>
      </c>
      <c r="D206" s="28"/>
      <c r="E206" s="29"/>
      <c r="F206" s="28"/>
      <c r="G206" s="17"/>
      <c r="H206" s="16"/>
      <c r="I206" s="30">
        <f>+I202</f>
        <v>0</v>
      </c>
      <c r="J206" s="31">
        <f>+J205+I206</f>
        <v>0</v>
      </c>
      <c r="K206" s="30">
        <f>+K205-I206</f>
        <v>0</v>
      </c>
      <c r="L206" s="28"/>
    </row>
    <row r="207" spans="1:12" ht="21" x14ac:dyDescent="0.35">
      <c r="A207" s="51">
        <v>44834</v>
      </c>
      <c r="B207" s="28"/>
      <c r="C207" s="29" t="s">
        <v>41</v>
      </c>
      <c r="D207" s="28"/>
      <c r="E207" s="29"/>
      <c r="F207" s="28"/>
      <c r="G207" s="17"/>
      <c r="H207" s="16"/>
      <c r="I207" s="30">
        <f>+I202</f>
        <v>0</v>
      </c>
      <c r="J207" s="31">
        <f>+J206+I207</f>
        <v>0</v>
      </c>
      <c r="K207" s="30">
        <f>+K206-I207</f>
        <v>0</v>
      </c>
      <c r="L207" s="28"/>
    </row>
    <row r="208" spans="1:12" ht="21" x14ac:dyDescent="0.35">
      <c r="A208" s="51">
        <v>45199</v>
      </c>
      <c r="B208" s="28"/>
      <c r="C208" s="29" t="s">
        <v>41</v>
      </c>
      <c r="D208" s="28"/>
      <c r="E208" s="29"/>
      <c r="F208" s="28"/>
      <c r="G208" s="17"/>
      <c r="H208" s="16"/>
      <c r="I208" s="30">
        <f>+I202</f>
        <v>0</v>
      </c>
      <c r="J208" s="31">
        <f>+J207+I208</f>
        <v>0</v>
      </c>
      <c r="K208" s="30">
        <f>+K207-I208</f>
        <v>0</v>
      </c>
      <c r="L208" s="28"/>
    </row>
    <row r="209" spans="1:12" ht="21" x14ac:dyDescent="0.35">
      <c r="A209" s="51">
        <v>45565</v>
      </c>
      <c r="B209" s="28"/>
      <c r="C209" s="29" t="s">
        <v>41</v>
      </c>
      <c r="D209" s="28"/>
      <c r="E209" s="29"/>
      <c r="F209" s="28"/>
      <c r="G209" s="29"/>
      <c r="H209" s="28"/>
      <c r="I209" s="30">
        <f>+I202</f>
        <v>0</v>
      </c>
      <c r="J209" s="31">
        <f>+J208+I209</f>
        <v>0</v>
      </c>
      <c r="K209" s="30">
        <f>+K208-I209</f>
        <v>0</v>
      </c>
      <c r="L209" s="28"/>
    </row>
    <row r="210" spans="1:12" ht="21" x14ac:dyDescent="0.35">
      <c r="A210" s="51">
        <v>45930</v>
      </c>
      <c r="B210" s="28"/>
      <c r="C210" s="29" t="s">
        <v>41</v>
      </c>
      <c r="D210" s="28"/>
      <c r="E210" s="29"/>
      <c r="F210" s="28"/>
      <c r="G210" s="29"/>
      <c r="H210" s="28"/>
      <c r="I210" s="30">
        <f>+K209-1</f>
        <v>-1</v>
      </c>
      <c r="J210" s="31">
        <f>+J209+I210</f>
        <v>-1</v>
      </c>
      <c r="K210" s="30">
        <f>+K209-I210</f>
        <v>1</v>
      </c>
      <c r="L210" s="28"/>
    </row>
    <row r="211" spans="1:12" ht="21" x14ac:dyDescent="0.35">
      <c r="A211" s="57"/>
      <c r="B211" s="28"/>
      <c r="C211" s="29"/>
      <c r="D211" s="28"/>
      <c r="E211" s="29"/>
      <c r="F211" s="28"/>
      <c r="G211" s="29"/>
      <c r="H211" s="28"/>
      <c r="I211" s="30"/>
      <c r="J211" s="31"/>
      <c r="K211" s="30"/>
      <c r="L211" s="28"/>
    </row>
    <row r="212" spans="1:12" s="62" customFormat="1" ht="21" x14ac:dyDescent="0.35">
      <c r="A212" s="65"/>
      <c r="B212" s="36"/>
      <c r="C212" s="55"/>
      <c r="D212" s="36"/>
      <c r="E212" s="55"/>
      <c r="F212" s="36"/>
      <c r="G212" s="55"/>
      <c r="H212" s="36"/>
      <c r="I212" s="42"/>
      <c r="J212" s="37"/>
      <c r="K212" s="42"/>
      <c r="L212" s="36"/>
    </row>
    <row r="215" spans="1:12" ht="21" x14ac:dyDescent="0.35">
      <c r="A215" s="115" t="s">
        <v>0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1:12" ht="2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 t="s">
        <v>1</v>
      </c>
      <c r="K216" s="116" t="s">
        <v>2</v>
      </c>
      <c r="L216" s="116"/>
    </row>
    <row r="217" spans="1:12" ht="2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 t="s">
        <v>3</v>
      </c>
      <c r="K217" s="117" t="s">
        <v>42</v>
      </c>
      <c r="L217" s="117"/>
    </row>
    <row r="218" spans="1:12" ht="21" x14ac:dyDescent="0.35">
      <c r="A218" s="2" t="s">
        <v>4</v>
      </c>
      <c r="B218" s="114" t="s">
        <v>76</v>
      </c>
      <c r="C218" s="114"/>
      <c r="D218" s="58" t="s">
        <v>6</v>
      </c>
      <c r="E218" s="113">
        <v>9</v>
      </c>
      <c r="F218" s="113"/>
      <c r="G218" s="4" t="s">
        <v>8</v>
      </c>
      <c r="H218" s="5"/>
      <c r="I218" s="118" t="s">
        <v>79</v>
      </c>
      <c r="J218" s="118"/>
      <c r="K218" s="58" t="s">
        <v>10</v>
      </c>
      <c r="L218" s="63"/>
    </row>
    <row r="219" spans="1:12" ht="21" x14ac:dyDescent="0.35">
      <c r="A219" s="4" t="s">
        <v>12</v>
      </c>
      <c r="B219" s="4"/>
      <c r="C219" s="6" t="s">
        <v>42</v>
      </c>
      <c r="D219" s="112"/>
      <c r="E219" s="112"/>
      <c r="F219" s="112"/>
      <c r="G219" s="2" t="s">
        <v>13</v>
      </c>
      <c r="H219" s="2"/>
      <c r="I219" s="2"/>
      <c r="J219" s="114"/>
      <c r="K219" s="114"/>
      <c r="L219" s="114"/>
    </row>
    <row r="220" spans="1:12" ht="21" x14ac:dyDescent="0.35">
      <c r="A220" s="7" t="s">
        <v>14</v>
      </c>
      <c r="B220" s="114" t="s">
        <v>68</v>
      </c>
      <c r="C220" s="114"/>
      <c r="D220" s="114"/>
      <c r="E220" s="114"/>
      <c r="F220" s="114"/>
      <c r="G220" s="114"/>
      <c r="H220" s="114"/>
      <c r="I220" s="114"/>
      <c r="J220" s="7"/>
      <c r="K220" s="7" t="s">
        <v>15</v>
      </c>
      <c r="L220" s="49"/>
    </row>
    <row r="221" spans="1:12" ht="21" x14ac:dyDescent="0.35">
      <c r="A221" s="9" t="s">
        <v>17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21" x14ac:dyDescent="0.35">
      <c r="A222" s="9" t="s">
        <v>18</v>
      </c>
      <c r="B222" s="7"/>
      <c r="C222" s="7"/>
      <c r="D222" s="7"/>
      <c r="E222" s="7"/>
      <c r="F222" s="7"/>
      <c r="G222" s="7"/>
      <c r="H222" s="7" t="s">
        <v>19</v>
      </c>
      <c r="I222" s="7"/>
      <c r="J222" s="7"/>
      <c r="K222" s="10"/>
      <c r="L222" s="7"/>
    </row>
    <row r="223" spans="1:12" ht="2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1" x14ac:dyDescent="0.35">
      <c r="A224" s="13"/>
      <c r="B224" s="13"/>
      <c r="C224" s="14"/>
      <c r="D224" s="13" t="s">
        <v>20</v>
      </c>
      <c r="E224" s="14" t="s">
        <v>21</v>
      </c>
      <c r="F224" s="13"/>
      <c r="G224" s="14" t="s">
        <v>22</v>
      </c>
      <c r="H224" s="13" t="s">
        <v>23</v>
      </c>
      <c r="I224" s="14" t="s">
        <v>24</v>
      </c>
      <c r="J224" s="13" t="s">
        <v>24</v>
      </c>
      <c r="K224" s="14"/>
      <c r="L224" s="13"/>
    </row>
    <row r="225" spans="1:12" ht="21" x14ac:dyDescent="0.35">
      <c r="A225" s="16" t="s">
        <v>25</v>
      </c>
      <c r="B225" s="16" t="s">
        <v>26</v>
      </c>
      <c r="C225" s="17" t="s">
        <v>27</v>
      </c>
      <c r="D225" s="16" t="s">
        <v>28</v>
      </c>
      <c r="E225" s="18" t="s">
        <v>29</v>
      </c>
      <c r="F225" s="16" t="s">
        <v>30</v>
      </c>
      <c r="G225" s="17" t="s">
        <v>31</v>
      </c>
      <c r="H225" s="16" t="s">
        <v>32</v>
      </c>
      <c r="I225" s="17" t="s">
        <v>33</v>
      </c>
      <c r="J225" s="16" t="s">
        <v>34</v>
      </c>
      <c r="K225" s="17" t="s">
        <v>35</v>
      </c>
      <c r="L225" s="16" t="s">
        <v>36</v>
      </c>
    </row>
    <row r="226" spans="1:12" ht="21" x14ac:dyDescent="0.35">
      <c r="A226" s="50"/>
      <c r="B226" s="16"/>
      <c r="C226" s="17"/>
      <c r="D226" s="16"/>
      <c r="E226" s="18" t="s">
        <v>37</v>
      </c>
      <c r="F226" s="16"/>
      <c r="G226" s="17"/>
      <c r="H226" s="16" t="s">
        <v>38</v>
      </c>
      <c r="I226" s="17"/>
      <c r="J226" s="16"/>
      <c r="K226" s="17"/>
      <c r="L226" s="16"/>
    </row>
    <row r="227" spans="1:12" ht="21" x14ac:dyDescent="0.35">
      <c r="A227" s="51">
        <v>43983</v>
      </c>
      <c r="B227" s="52"/>
      <c r="C227" s="14" t="s">
        <v>79</v>
      </c>
      <c r="D227" s="20" t="s">
        <v>77</v>
      </c>
      <c r="E227" s="22"/>
      <c r="F227" s="23">
        <f>+E227</f>
        <v>0</v>
      </c>
      <c r="G227" s="14">
        <v>5</v>
      </c>
      <c r="H227" s="24">
        <v>0.2</v>
      </c>
      <c r="I227" s="22">
        <f>+F227*H227</f>
        <v>0</v>
      </c>
      <c r="J227" s="20"/>
      <c r="K227" s="22">
        <f>+F227</f>
        <v>0</v>
      </c>
      <c r="L227" s="20"/>
    </row>
    <row r="228" spans="1:12" ht="21" x14ac:dyDescent="0.35">
      <c r="A228" s="51"/>
      <c r="B228" s="28"/>
      <c r="C228" s="29"/>
      <c r="D228" s="28"/>
      <c r="E228" s="29"/>
      <c r="F228" s="28"/>
      <c r="G228" s="17"/>
      <c r="H228" s="16"/>
      <c r="I228" s="29"/>
      <c r="J228" s="28"/>
      <c r="K228" s="30"/>
      <c r="L228" s="28"/>
    </row>
    <row r="229" spans="1:12" ht="21" x14ac:dyDescent="0.35">
      <c r="A229" s="51"/>
      <c r="B229" s="28"/>
      <c r="C229" s="29"/>
      <c r="D229" s="28"/>
      <c r="E229" s="29"/>
      <c r="F229" s="28"/>
      <c r="G229" s="17"/>
      <c r="H229" s="16"/>
      <c r="I229" s="29"/>
      <c r="J229" s="28"/>
      <c r="K229" s="30"/>
      <c r="L229" s="28"/>
    </row>
    <row r="230" spans="1:12" ht="21" x14ac:dyDescent="0.35">
      <c r="A230" s="51">
        <v>44104</v>
      </c>
      <c r="B230" s="28"/>
      <c r="C230" s="29" t="s">
        <v>78</v>
      </c>
      <c r="D230" s="28"/>
      <c r="E230" s="29"/>
      <c r="F230" s="28"/>
      <c r="G230" s="17"/>
      <c r="H230" s="16"/>
      <c r="I230" s="30">
        <f>(F227*H227)/12*4</f>
        <v>0</v>
      </c>
      <c r="J230" s="31">
        <f>+I230</f>
        <v>0</v>
      </c>
      <c r="K230" s="30">
        <f>+K227-I230</f>
        <v>0</v>
      </c>
      <c r="L230" s="28"/>
    </row>
    <row r="231" spans="1:12" ht="21" x14ac:dyDescent="0.35">
      <c r="A231" s="51">
        <v>44469</v>
      </c>
      <c r="B231" s="28"/>
      <c r="C231" s="29" t="s">
        <v>41</v>
      </c>
      <c r="D231" s="28"/>
      <c r="E231" s="29"/>
      <c r="F231" s="28"/>
      <c r="G231" s="17"/>
      <c r="H231" s="16"/>
      <c r="I231" s="30">
        <f>+I227</f>
        <v>0</v>
      </c>
      <c r="J231" s="31">
        <f>+J230+I231</f>
        <v>0</v>
      </c>
      <c r="K231" s="30">
        <f>+K230-I231</f>
        <v>0</v>
      </c>
      <c r="L231" s="28"/>
    </row>
    <row r="232" spans="1:12" ht="21" x14ac:dyDescent="0.35">
      <c r="A232" s="51">
        <v>44834</v>
      </c>
      <c r="B232" s="28"/>
      <c r="C232" s="29" t="s">
        <v>41</v>
      </c>
      <c r="D232" s="28"/>
      <c r="E232" s="29"/>
      <c r="F232" s="28"/>
      <c r="G232" s="17"/>
      <c r="H232" s="16"/>
      <c r="I232" s="30">
        <f>+I227</f>
        <v>0</v>
      </c>
      <c r="J232" s="31">
        <f>+J231+I232</f>
        <v>0</v>
      </c>
      <c r="K232" s="30">
        <f>+K231-I232</f>
        <v>0</v>
      </c>
      <c r="L232" s="28"/>
    </row>
    <row r="233" spans="1:12" ht="21" x14ac:dyDescent="0.35">
      <c r="A233" s="51">
        <v>45199</v>
      </c>
      <c r="B233" s="28"/>
      <c r="C233" s="29" t="s">
        <v>41</v>
      </c>
      <c r="D233" s="28"/>
      <c r="E233" s="29"/>
      <c r="F233" s="28"/>
      <c r="G233" s="17"/>
      <c r="H233" s="16"/>
      <c r="I233" s="30">
        <f>+I227</f>
        <v>0</v>
      </c>
      <c r="J233" s="31">
        <f>+J232+I233</f>
        <v>0</v>
      </c>
      <c r="K233" s="30">
        <f>+K232-I233</f>
        <v>0</v>
      </c>
      <c r="L233" s="28"/>
    </row>
    <row r="234" spans="1:12" ht="21" x14ac:dyDescent="0.35">
      <c r="A234" s="51">
        <v>45565</v>
      </c>
      <c r="B234" s="28"/>
      <c r="C234" s="29" t="s">
        <v>41</v>
      </c>
      <c r="D234" s="28"/>
      <c r="E234" s="29"/>
      <c r="F234" s="28"/>
      <c r="G234" s="29"/>
      <c r="H234" s="28"/>
      <c r="I234" s="30">
        <f>+I227</f>
        <v>0</v>
      </c>
      <c r="J234" s="31">
        <f>+J233+I234</f>
        <v>0</v>
      </c>
      <c r="K234" s="30">
        <f>+K233-I234</f>
        <v>0</v>
      </c>
      <c r="L234" s="28"/>
    </row>
    <row r="235" spans="1:12" ht="21" x14ac:dyDescent="0.35">
      <c r="A235" s="51">
        <v>45930</v>
      </c>
      <c r="B235" s="28"/>
      <c r="C235" s="29" t="s">
        <v>41</v>
      </c>
      <c r="D235" s="28"/>
      <c r="E235" s="29"/>
      <c r="F235" s="28"/>
      <c r="G235" s="29"/>
      <c r="H235" s="28"/>
      <c r="I235" s="30">
        <f>+K234-1</f>
        <v>-1</v>
      </c>
      <c r="J235" s="31">
        <f>+J234+I235</f>
        <v>-1</v>
      </c>
      <c r="K235" s="30">
        <f>+K234-I235</f>
        <v>1</v>
      </c>
      <c r="L235" s="28"/>
    </row>
    <row r="236" spans="1:12" ht="21" x14ac:dyDescent="0.35">
      <c r="A236" s="57"/>
      <c r="B236" s="28"/>
      <c r="C236" s="29"/>
      <c r="D236" s="28"/>
      <c r="E236" s="29"/>
      <c r="F236" s="28"/>
      <c r="G236" s="29"/>
      <c r="H236" s="28"/>
      <c r="I236" s="30"/>
      <c r="J236" s="31"/>
      <c r="K236" s="30"/>
      <c r="L236" s="28"/>
    </row>
    <row r="237" spans="1:12" s="62" customFormat="1" ht="21" x14ac:dyDescent="0.35">
      <c r="A237" s="65"/>
      <c r="B237" s="36"/>
      <c r="C237" s="55"/>
      <c r="D237" s="36"/>
      <c r="E237" s="55"/>
      <c r="F237" s="36"/>
      <c r="G237" s="55"/>
      <c r="H237" s="36"/>
      <c r="I237" s="42"/>
      <c r="J237" s="37"/>
      <c r="K237" s="42"/>
      <c r="L237" s="36"/>
    </row>
    <row r="241" spans="1:12" ht="21" x14ac:dyDescent="0.35">
      <c r="A241" s="115" t="s">
        <v>0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1:12" ht="2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 t="s">
        <v>1</v>
      </c>
      <c r="K242" s="116" t="s">
        <v>2</v>
      </c>
      <c r="L242" s="116"/>
    </row>
    <row r="243" spans="1:12" ht="2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 t="s">
        <v>3</v>
      </c>
      <c r="K243" s="117" t="s">
        <v>42</v>
      </c>
      <c r="L243" s="117"/>
    </row>
    <row r="244" spans="1:12" ht="21" x14ac:dyDescent="0.35">
      <c r="A244" s="2" t="s">
        <v>4</v>
      </c>
      <c r="B244" s="114" t="s">
        <v>76</v>
      </c>
      <c r="C244" s="114"/>
      <c r="D244" s="58" t="s">
        <v>6</v>
      </c>
      <c r="E244" s="113">
        <v>10</v>
      </c>
      <c r="F244" s="113"/>
      <c r="G244" s="4" t="s">
        <v>8</v>
      </c>
      <c r="H244" s="5"/>
      <c r="I244" s="118" t="s">
        <v>79</v>
      </c>
      <c r="J244" s="118"/>
      <c r="K244" s="58" t="s">
        <v>10</v>
      </c>
      <c r="L244" s="63"/>
    </row>
    <row r="245" spans="1:12" ht="21" x14ac:dyDescent="0.35">
      <c r="A245" s="4" t="s">
        <v>12</v>
      </c>
      <c r="B245" s="4"/>
      <c r="C245" s="6" t="s">
        <v>42</v>
      </c>
      <c r="D245" s="112"/>
      <c r="E245" s="112"/>
      <c r="F245" s="112"/>
      <c r="G245" s="2" t="s">
        <v>13</v>
      </c>
      <c r="H245" s="2"/>
      <c r="I245" s="2"/>
      <c r="J245" s="114"/>
      <c r="K245" s="114"/>
      <c r="L245" s="114"/>
    </row>
    <row r="246" spans="1:12" ht="21" x14ac:dyDescent="0.35">
      <c r="A246" s="7" t="s">
        <v>14</v>
      </c>
      <c r="B246" s="114" t="s">
        <v>68</v>
      </c>
      <c r="C246" s="114"/>
      <c r="D246" s="114"/>
      <c r="E246" s="114"/>
      <c r="F246" s="114"/>
      <c r="G246" s="114"/>
      <c r="H246" s="114"/>
      <c r="I246" s="114"/>
      <c r="J246" s="7"/>
      <c r="K246" s="7" t="s">
        <v>15</v>
      </c>
      <c r="L246" s="49"/>
    </row>
    <row r="247" spans="1:12" ht="21" x14ac:dyDescent="0.35">
      <c r="A247" s="9" t="s">
        <v>17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21" x14ac:dyDescent="0.35">
      <c r="A248" s="9" t="s">
        <v>18</v>
      </c>
      <c r="B248" s="7"/>
      <c r="C248" s="7"/>
      <c r="D248" s="7"/>
      <c r="E248" s="7"/>
      <c r="F248" s="7"/>
      <c r="G248" s="7"/>
      <c r="H248" s="7" t="s">
        <v>19</v>
      </c>
      <c r="I248" s="7"/>
      <c r="J248" s="7"/>
      <c r="K248" s="10"/>
      <c r="L248" s="7"/>
    </row>
    <row r="249" spans="1:12" ht="2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1" x14ac:dyDescent="0.35">
      <c r="A250" s="13"/>
      <c r="B250" s="13"/>
      <c r="C250" s="14"/>
      <c r="D250" s="13" t="s">
        <v>20</v>
      </c>
      <c r="E250" s="14" t="s">
        <v>21</v>
      </c>
      <c r="F250" s="13"/>
      <c r="G250" s="14" t="s">
        <v>22</v>
      </c>
      <c r="H250" s="13" t="s">
        <v>23</v>
      </c>
      <c r="I250" s="14" t="s">
        <v>24</v>
      </c>
      <c r="J250" s="13" t="s">
        <v>24</v>
      </c>
      <c r="K250" s="14"/>
      <c r="L250" s="13"/>
    </row>
    <row r="251" spans="1:12" ht="21" x14ac:dyDescent="0.35">
      <c r="A251" s="16" t="s">
        <v>25</v>
      </c>
      <c r="B251" s="16" t="s">
        <v>26</v>
      </c>
      <c r="C251" s="17" t="s">
        <v>27</v>
      </c>
      <c r="D251" s="16" t="s">
        <v>28</v>
      </c>
      <c r="E251" s="18" t="s">
        <v>29</v>
      </c>
      <c r="F251" s="16" t="s">
        <v>30</v>
      </c>
      <c r="G251" s="17" t="s">
        <v>31</v>
      </c>
      <c r="H251" s="16" t="s">
        <v>32</v>
      </c>
      <c r="I251" s="17" t="s">
        <v>33</v>
      </c>
      <c r="J251" s="16" t="s">
        <v>34</v>
      </c>
      <c r="K251" s="17" t="s">
        <v>35</v>
      </c>
      <c r="L251" s="16" t="s">
        <v>36</v>
      </c>
    </row>
    <row r="252" spans="1:12" ht="21" x14ac:dyDescent="0.35">
      <c r="A252" s="50"/>
      <c r="B252" s="16"/>
      <c r="C252" s="17"/>
      <c r="D252" s="16"/>
      <c r="E252" s="18" t="s">
        <v>37</v>
      </c>
      <c r="F252" s="16"/>
      <c r="G252" s="17"/>
      <c r="H252" s="16" t="s">
        <v>38</v>
      </c>
      <c r="I252" s="17"/>
      <c r="J252" s="16"/>
      <c r="K252" s="17"/>
      <c r="L252" s="16"/>
    </row>
    <row r="253" spans="1:12" ht="21" x14ac:dyDescent="0.35">
      <c r="A253" s="51">
        <v>43983</v>
      </c>
      <c r="B253" s="52"/>
      <c r="C253" s="14" t="s">
        <v>79</v>
      </c>
      <c r="D253" s="20" t="s">
        <v>77</v>
      </c>
      <c r="E253" s="22"/>
      <c r="F253" s="23">
        <f>+E253</f>
        <v>0</v>
      </c>
      <c r="G253" s="14">
        <v>5</v>
      </c>
      <c r="H253" s="24">
        <v>0.2</v>
      </c>
      <c r="I253" s="22">
        <f>+F253*H253</f>
        <v>0</v>
      </c>
      <c r="J253" s="20"/>
      <c r="K253" s="22">
        <f>+F253</f>
        <v>0</v>
      </c>
      <c r="L253" s="20"/>
    </row>
    <row r="254" spans="1:12" ht="21" x14ac:dyDescent="0.35">
      <c r="A254" s="51"/>
      <c r="B254" s="28"/>
      <c r="C254" s="29"/>
      <c r="D254" s="28"/>
      <c r="E254" s="29"/>
      <c r="F254" s="28"/>
      <c r="G254" s="17"/>
      <c r="H254" s="16"/>
      <c r="I254" s="29"/>
      <c r="J254" s="28"/>
      <c r="K254" s="30"/>
      <c r="L254" s="28"/>
    </row>
    <row r="255" spans="1:12" ht="21" x14ac:dyDescent="0.35">
      <c r="A255" s="51"/>
      <c r="B255" s="28"/>
      <c r="C255" s="29"/>
      <c r="D255" s="28"/>
      <c r="E255" s="29"/>
      <c r="F255" s="28"/>
      <c r="G255" s="17"/>
      <c r="H255" s="16"/>
      <c r="I255" s="29"/>
      <c r="J255" s="28"/>
      <c r="K255" s="30"/>
      <c r="L255" s="28"/>
    </row>
    <row r="256" spans="1:12" ht="21" x14ac:dyDescent="0.35">
      <c r="A256" s="51">
        <v>44104</v>
      </c>
      <c r="B256" s="28"/>
      <c r="C256" s="29" t="s">
        <v>78</v>
      </c>
      <c r="D256" s="28"/>
      <c r="E256" s="29"/>
      <c r="F256" s="28"/>
      <c r="G256" s="17"/>
      <c r="H256" s="16"/>
      <c r="I256" s="30">
        <f>(F253*H253)/12*4</f>
        <v>0</v>
      </c>
      <c r="J256" s="31">
        <f>+I256</f>
        <v>0</v>
      </c>
      <c r="K256" s="30">
        <f>+K253-I256</f>
        <v>0</v>
      </c>
      <c r="L256" s="28"/>
    </row>
    <row r="257" spans="1:12" ht="21" x14ac:dyDescent="0.35">
      <c r="A257" s="51">
        <v>44469</v>
      </c>
      <c r="B257" s="28"/>
      <c r="C257" s="29" t="s">
        <v>41</v>
      </c>
      <c r="D257" s="28"/>
      <c r="E257" s="29"/>
      <c r="F257" s="28"/>
      <c r="G257" s="17"/>
      <c r="H257" s="16"/>
      <c r="I257" s="30">
        <f>+I253</f>
        <v>0</v>
      </c>
      <c r="J257" s="31">
        <f>+J256+I257</f>
        <v>0</v>
      </c>
      <c r="K257" s="30">
        <f>+K256-I257</f>
        <v>0</v>
      </c>
      <c r="L257" s="28"/>
    </row>
    <row r="258" spans="1:12" ht="21" x14ac:dyDescent="0.35">
      <c r="A258" s="51">
        <v>44834</v>
      </c>
      <c r="B258" s="28"/>
      <c r="C258" s="29" t="s">
        <v>41</v>
      </c>
      <c r="D258" s="28"/>
      <c r="E258" s="29"/>
      <c r="F258" s="28"/>
      <c r="G258" s="17"/>
      <c r="H258" s="16"/>
      <c r="I258" s="30">
        <f>+I253</f>
        <v>0</v>
      </c>
      <c r="J258" s="31">
        <f>+J257+I258</f>
        <v>0</v>
      </c>
      <c r="K258" s="30">
        <f>+K257-I258</f>
        <v>0</v>
      </c>
      <c r="L258" s="28"/>
    </row>
    <row r="259" spans="1:12" ht="21" x14ac:dyDescent="0.35">
      <c r="A259" s="51">
        <v>45199</v>
      </c>
      <c r="B259" s="28"/>
      <c r="C259" s="29" t="s">
        <v>41</v>
      </c>
      <c r="D259" s="28"/>
      <c r="E259" s="29"/>
      <c r="F259" s="28"/>
      <c r="G259" s="17"/>
      <c r="H259" s="16"/>
      <c r="I259" s="30">
        <f>+I253</f>
        <v>0</v>
      </c>
      <c r="J259" s="31">
        <f>+J258+I259</f>
        <v>0</v>
      </c>
      <c r="K259" s="30">
        <f>+K258-I259</f>
        <v>0</v>
      </c>
      <c r="L259" s="28"/>
    </row>
    <row r="260" spans="1:12" ht="21" x14ac:dyDescent="0.35">
      <c r="A260" s="51">
        <v>45565</v>
      </c>
      <c r="B260" s="28"/>
      <c r="C260" s="29" t="s">
        <v>41</v>
      </c>
      <c r="D260" s="28"/>
      <c r="E260" s="29"/>
      <c r="F260" s="28"/>
      <c r="G260" s="29"/>
      <c r="H260" s="28"/>
      <c r="I260" s="30">
        <f>+I253</f>
        <v>0</v>
      </c>
      <c r="J260" s="31">
        <f>+J259+I260</f>
        <v>0</v>
      </c>
      <c r="K260" s="30">
        <f>+K259-I260</f>
        <v>0</v>
      </c>
      <c r="L260" s="28"/>
    </row>
    <row r="261" spans="1:12" ht="21" x14ac:dyDescent="0.35">
      <c r="A261" s="51">
        <v>45930</v>
      </c>
      <c r="B261" s="28"/>
      <c r="C261" s="29" t="s">
        <v>41</v>
      </c>
      <c r="D261" s="28"/>
      <c r="E261" s="29"/>
      <c r="F261" s="28"/>
      <c r="G261" s="29"/>
      <c r="H261" s="28"/>
      <c r="I261" s="30">
        <f>+K260-1</f>
        <v>-1</v>
      </c>
      <c r="J261" s="31">
        <f>+J260+I261</f>
        <v>-1</v>
      </c>
      <c r="K261" s="30">
        <f>+K260-I261</f>
        <v>1</v>
      </c>
      <c r="L261" s="28"/>
    </row>
    <row r="262" spans="1:12" ht="21" x14ac:dyDescent="0.35">
      <c r="A262" s="57"/>
      <c r="B262" s="28"/>
      <c r="C262" s="29"/>
      <c r="D262" s="28"/>
      <c r="E262" s="29"/>
      <c r="F262" s="28"/>
      <c r="G262" s="29"/>
      <c r="H262" s="28"/>
      <c r="I262" s="30"/>
      <c r="J262" s="31"/>
      <c r="K262" s="30"/>
      <c r="L262" s="28"/>
    </row>
    <row r="263" spans="1:12" s="62" customFormat="1" ht="21" x14ac:dyDescent="0.35">
      <c r="A263" s="65"/>
      <c r="B263" s="36"/>
      <c r="C263" s="55"/>
      <c r="D263" s="36"/>
      <c r="E263" s="55"/>
      <c r="F263" s="36"/>
      <c r="G263" s="55"/>
      <c r="H263" s="36"/>
      <c r="I263" s="42"/>
      <c r="J263" s="37"/>
      <c r="K263" s="42"/>
      <c r="L263" s="36"/>
    </row>
  </sheetData>
  <mergeCells count="91">
    <mergeCell ref="A1:L1"/>
    <mergeCell ref="K2:L2"/>
    <mergeCell ref="K3:L3"/>
    <mergeCell ref="B4:C4"/>
    <mergeCell ref="E4:F4"/>
    <mergeCell ref="I4:J4"/>
    <mergeCell ref="B35:I35"/>
    <mergeCell ref="D5:F5"/>
    <mergeCell ref="J5:L5"/>
    <mergeCell ref="B6:I6"/>
    <mergeCell ref="A30:L30"/>
    <mergeCell ref="K31:L31"/>
    <mergeCell ref="K32:L32"/>
    <mergeCell ref="B33:C33"/>
    <mergeCell ref="E33:F33"/>
    <mergeCell ref="I33:J33"/>
    <mergeCell ref="D34:F34"/>
    <mergeCell ref="J34:L34"/>
    <mergeCell ref="A62:L62"/>
    <mergeCell ref="K63:L63"/>
    <mergeCell ref="K64:L64"/>
    <mergeCell ref="B65:C65"/>
    <mergeCell ref="E65:F65"/>
    <mergeCell ref="I65:J65"/>
    <mergeCell ref="B95:I95"/>
    <mergeCell ref="D66:F66"/>
    <mergeCell ref="J66:L66"/>
    <mergeCell ref="B67:I67"/>
    <mergeCell ref="A90:L90"/>
    <mergeCell ref="K91:L91"/>
    <mergeCell ref="K92:L92"/>
    <mergeCell ref="B93:C93"/>
    <mergeCell ref="E93:F93"/>
    <mergeCell ref="I93:J93"/>
    <mergeCell ref="D94:F94"/>
    <mergeCell ref="J94:L94"/>
    <mergeCell ref="A115:L115"/>
    <mergeCell ref="K116:L116"/>
    <mergeCell ref="K117:L117"/>
    <mergeCell ref="B118:C118"/>
    <mergeCell ref="E118:F118"/>
    <mergeCell ref="I118:J118"/>
    <mergeCell ref="B145:I145"/>
    <mergeCell ref="D119:F119"/>
    <mergeCell ref="J119:L119"/>
    <mergeCell ref="B120:I120"/>
    <mergeCell ref="A140:L140"/>
    <mergeCell ref="K141:L141"/>
    <mergeCell ref="K142:L142"/>
    <mergeCell ref="B143:C143"/>
    <mergeCell ref="E143:F143"/>
    <mergeCell ref="I143:J143"/>
    <mergeCell ref="D144:F144"/>
    <mergeCell ref="J144:L144"/>
    <mergeCell ref="A165:L165"/>
    <mergeCell ref="K166:L166"/>
    <mergeCell ref="K167:L167"/>
    <mergeCell ref="B168:C168"/>
    <mergeCell ref="E168:F168"/>
    <mergeCell ref="I168:J168"/>
    <mergeCell ref="B218:C218"/>
    <mergeCell ref="E218:F218"/>
    <mergeCell ref="I218:J218"/>
    <mergeCell ref="B195:I195"/>
    <mergeCell ref="D169:F169"/>
    <mergeCell ref="J169:L169"/>
    <mergeCell ref="B170:I170"/>
    <mergeCell ref="A190:L190"/>
    <mergeCell ref="K191:L191"/>
    <mergeCell ref="K192:L192"/>
    <mergeCell ref="B193:C193"/>
    <mergeCell ref="E193:F193"/>
    <mergeCell ref="I193:J193"/>
    <mergeCell ref="D194:F194"/>
    <mergeCell ref="J194:L194"/>
    <mergeCell ref="C42:D42"/>
    <mergeCell ref="B246:I246"/>
    <mergeCell ref="D219:F219"/>
    <mergeCell ref="J219:L219"/>
    <mergeCell ref="B220:I220"/>
    <mergeCell ref="A241:L241"/>
    <mergeCell ref="K242:L242"/>
    <mergeCell ref="K243:L243"/>
    <mergeCell ref="B244:C244"/>
    <mergeCell ref="E244:F244"/>
    <mergeCell ref="I244:J244"/>
    <mergeCell ref="D245:F245"/>
    <mergeCell ref="J245:L245"/>
    <mergeCell ref="A215:L215"/>
    <mergeCell ref="K216:L216"/>
    <mergeCell ref="K217:L2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49" workbookViewId="0">
      <selection activeCell="H89" sqref="H89"/>
    </sheetView>
  </sheetViews>
  <sheetFormatPr defaultRowHeight="14.25" x14ac:dyDescent="0.2"/>
  <cols>
    <col min="1" max="1" width="5" customWidth="1"/>
    <col min="2" max="2" width="20.5" customWidth="1"/>
    <col min="3" max="3" width="10.75" customWidth="1"/>
    <col min="4" max="4" width="8" customWidth="1"/>
    <col min="6" max="6" width="13.25" customWidth="1"/>
    <col min="7" max="7" width="12.25" customWidth="1"/>
    <col min="8" max="8" width="12.25" bestFit="1" customWidth="1"/>
    <col min="9" max="9" width="11.25" customWidth="1"/>
    <col min="10" max="10" width="12.875" customWidth="1"/>
    <col min="11" max="11" width="13.125" customWidth="1"/>
    <col min="13" max="13" width="13.125" customWidth="1"/>
    <col min="14" max="14" width="12.375" customWidth="1"/>
    <col min="15" max="15" width="15.125" customWidth="1"/>
    <col min="257" max="257" width="5" customWidth="1"/>
    <col min="258" max="258" width="20.5" customWidth="1"/>
    <col min="259" max="259" width="10.75" customWidth="1"/>
    <col min="260" max="260" width="8" customWidth="1"/>
    <col min="262" max="262" width="13.25" customWidth="1"/>
    <col min="263" max="263" width="12.25" customWidth="1"/>
    <col min="264" max="264" width="12.25" bestFit="1" customWidth="1"/>
    <col min="265" max="265" width="11.25" customWidth="1"/>
    <col min="266" max="266" width="12.875" customWidth="1"/>
    <col min="267" max="267" width="13.125" customWidth="1"/>
    <col min="269" max="269" width="13.125" customWidth="1"/>
    <col min="270" max="270" width="12.375" customWidth="1"/>
    <col min="271" max="271" width="15.125" customWidth="1"/>
    <col min="513" max="513" width="5" customWidth="1"/>
    <col min="514" max="514" width="20.5" customWidth="1"/>
    <col min="515" max="515" width="10.75" customWidth="1"/>
    <col min="516" max="516" width="8" customWidth="1"/>
    <col min="518" max="518" width="13.25" customWidth="1"/>
    <col min="519" max="519" width="12.25" customWidth="1"/>
    <col min="520" max="520" width="12.25" bestFit="1" customWidth="1"/>
    <col min="521" max="521" width="11.25" customWidth="1"/>
    <col min="522" max="522" width="12.875" customWidth="1"/>
    <col min="523" max="523" width="13.125" customWidth="1"/>
    <col min="525" max="525" width="13.125" customWidth="1"/>
    <col min="526" max="526" width="12.375" customWidth="1"/>
    <col min="527" max="527" width="15.125" customWidth="1"/>
    <col min="769" max="769" width="5" customWidth="1"/>
    <col min="770" max="770" width="20.5" customWidth="1"/>
    <col min="771" max="771" width="10.75" customWidth="1"/>
    <col min="772" max="772" width="8" customWidth="1"/>
    <col min="774" max="774" width="13.25" customWidth="1"/>
    <col min="775" max="775" width="12.25" customWidth="1"/>
    <col min="776" max="776" width="12.25" bestFit="1" customWidth="1"/>
    <col min="777" max="777" width="11.25" customWidth="1"/>
    <col min="778" max="778" width="12.875" customWidth="1"/>
    <col min="779" max="779" width="13.125" customWidth="1"/>
    <col min="781" max="781" width="13.125" customWidth="1"/>
    <col min="782" max="782" width="12.375" customWidth="1"/>
    <col min="783" max="783" width="15.125" customWidth="1"/>
    <col min="1025" max="1025" width="5" customWidth="1"/>
    <col min="1026" max="1026" width="20.5" customWidth="1"/>
    <col min="1027" max="1027" width="10.75" customWidth="1"/>
    <col min="1028" max="1028" width="8" customWidth="1"/>
    <col min="1030" max="1030" width="13.25" customWidth="1"/>
    <col min="1031" max="1031" width="12.25" customWidth="1"/>
    <col min="1032" max="1032" width="12.25" bestFit="1" customWidth="1"/>
    <col min="1033" max="1033" width="11.25" customWidth="1"/>
    <col min="1034" max="1034" width="12.875" customWidth="1"/>
    <col min="1035" max="1035" width="13.125" customWidth="1"/>
    <col min="1037" max="1037" width="13.125" customWidth="1"/>
    <col min="1038" max="1038" width="12.375" customWidth="1"/>
    <col min="1039" max="1039" width="15.125" customWidth="1"/>
    <col min="1281" max="1281" width="5" customWidth="1"/>
    <col min="1282" max="1282" width="20.5" customWidth="1"/>
    <col min="1283" max="1283" width="10.75" customWidth="1"/>
    <col min="1284" max="1284" width="8" customWidth="1"/>
    <col min="1286" max="1286" width="13.25" customWidth="1"/>
    <col min="1287" max="1287" width="12.25" customWidth="1"/>
    <col min="1288" max="1288" width="12.25" bestFit="1" customWidth="1"/>
    <col min="1289" max="1289" width="11.25" customWidth="1"/>
    <col min="1290" max="1290" width="12.875" customWidth="1"/>
    <col min="1291" max="1291" width="13.125" customWidth="1"/>
    <col min="1293" max="1293" width="13.125" customWidth="1"/>
    <col min="1294" max="1294" width="12.375" customWidth="1"/>
    <col min="1295" max="1295" width="15.125" customWidth="1"/>
    <col min="1537" max="1537" width="5" customWidth="1"/>
    <col min="1538" max="1538" width="20.5" customWidth="1"/>
    <col min="1539" max="1539" width="10.75" customWidth="1"/>
    <col min="1540" max="1540" width="8" customWidth="1"/>
    <col min="1542" max="1542" width="13.25" customWidth="1"/>
    <col min="1543" max="1543" width="12.25" customWidth="1"/>
    <col min="1544" max="1544" width="12.25" bestFit="1" customWidth="1"/>
    <col min="1545" max="1545" width="11.25" customWidth="1"/>
    <col min="1546" max="1546" width="12.875" customWidth="1"/>
    <col min="1547" max="1547" width="13.125" customWidth="1"/>
    <col min="1549" max="1549" width="13.125" customWidth="1"/>
    <col min="1550" max="1550" width="12.375" customWidth="1"/>
    <col min="1551" max="1551" width="15.125" customWidth="1"/>
    <col min="1793" max="1793" width="5" customWidth="1"/>
    <col min="1794" max="1794" width="20.5" customWidth="1"/>
    <col min="1795" max="1795" width="10.75" customWidth="1"/>
    <col min="1796" max="1796" width="8" customWidth="1"/>
    <col min="1798" max="1798" width="13.25" customWidth="1"/>
    <col min="1799" max="1799" width="12.25" customWidth="1"/>
    <col min="1800" max="1800" width="12.25" bestFit="1" customWidth="1"/>
    <col min="1801" max="1801" width="11.25" customWidth="1"/>
    <col min="1802" max="1802" width="12.875" customWidth="1"/>
    <col min="1803" max="1803" width="13.125" customWidth="1"/>
    <col min="1805" max="1805" width="13.125" customWidth="1"/>
    <col min="1806" max="1806" width="12.375" customWidth="1"/>
    <col min="1807" max="1807" width="15.125" customWidth="1"/>
    <col min="2049" max="2049" width="5" customWidth="1"/>
    <col min="2050" max="2050" width="20.5" customWidth="1"/>
    <col min="2051" max="2051" width="10.75" customWidth="1"/>
    <col min="2052" max="2052" width="8" customWidth="1"/>
    <col min="2054" max="2054" width="13.25" customWidth="1"/>
    <col min="2055" max="2055" width="12.25" customWidth="1"/>
    <col min="2056" max="2056" width="12.25" bestFit="1" customWidth="1"/>
    <col min="2057" max="2057" width="11.25" customWidth="1"/>
    <col min="2058" max="2058" width="12.875" customWidth="1"/>
    <col min="2059" max="2059" width="13.125" customWidth="1"/>
    <col min="2061" max="2061" width="13.125" customWidth="1"/>
    <col min="2062" max="2062" width="12.375" customWidth="1"/>
    <col min="2063" max="2063" width="15.125" customWidth="1"/>
    <col min="2305" max="2305" width="5" customWidth="1"/>
    <col min="2306" max="2306" width="20.5" customWidth="1"/>
    <col min="2307" max="2307" width="10.75" customWidth="1"/>
    <col min="2308" max="2308" width="8" customWidth="1"/>
    <col min="2310" max="2310" width="13.25" customWidth="1"/>
    <col min="2311" max="2311" width="12.25" customWidth="1"/>
    <col min="2312" max="2312" width="12.25" bestFit="1" customWidth="1"/>
    <col min="2313" max="2313" width="11.25" customWidth="1"/>
    <col min="2314" max="2314" width="12.875" customWidth="1"/>
    <col min="2315" max="2315" width="13.125" customWidth="1"/>
    <col min="2317" max="2317" width="13.125" customWidth="1"/>
    <col min="2318" max="2318" width="12.375" customWidth="1"/>
    <col min="2319" max="2319" width="15.125" customWidth="1"/>
    <col min="2561" max="2561" width="5" customWidth="1"/>
    <col min="2562" max="2562" width="20.5" customWidth="1"/>
    <col min="2563" max="2563" width="10.75" customWidth="1"/>
    <col min="2564" max="2564" width="8" customWidth="1"/>
    <col min="2566" max="2566" width="13.25" customWidth="1"/>
    <col min="2567" max="2567" width="12.25" customWidth="1"/>
    <col min="2568" max="2568" width="12.25" bestFit="1" customWidth="1"/>
    <col min="2569" max="2569" width="11.25" customWidth="1"/>
    <col min="2570" max="2570" width="12.875" customWidth="1"/>
    <col min="2571" max="2571" width="13.125" customWidth="1"/>
    <col min="2573" max="2573" width="13.125" customWidth="1"/>
    <col min="2574" max="2574" width="12.375" customWidth="1"/>
    <col min="2575" max="2575" width="15.125" customWidth="1"/>
    <col min="2817" max="2817" width="5" customWidth="1"/>
    <col min="2818" max="2818" width="20.5" customWidth="1"/>
    <col min="2819" max="2819" width="10.75" customWidth="1"/>
    <col min="2820" max="2820" width="8" customWidth="1"/>
    <col min="2822" max="2822" width="13.25" customWidth="1"/>
    <col min="2823" max="2823" width="12.25" customWidth="1"/>
    <col min="2824" max="2824" width="12.25" bestFit="1" customWidth="1"/>
    <col min="2825" max="2825" width="11.25" customWidth="1"/>
    <col min="2826" max="2826" width="12.875" customWidth="1"/>
    <col min="2827" max="2827" width="13.125" customWidth="1"/>
    <col min="2829" max="2829" width="13.125" customWidth="1"/>
    <col min="2830" max="2830" width="12.375" customWidth="1"/>
    <col min="2831" max="2831" width="15.125" customWidth="1"/>
    <col min="3073" max="3073" width="5" customWidth="1"/>
    <col min="3074" max="3074" width="20.5" customWidth="1"/>
    <col min="3075" max="3075" width="10.75" customWidth="1"/>
    <col min="3076" max="3076" width="8" customWidth="1"/>
    <col min="3078" max="3078" width="13.25" customWidth="1"/>
    <col min="3079" max="3079" width="12.25" customWidth="1"/>
    <col min="3080" max="3080" width="12.25" bestFit="1" customWidth="1"/>
    <col min="3081" max="3081" width="11.25" customWidth="1"/>
    <col min="3082" max="3082" width="12.875" customWidth="1"/>
    <col min="3083" max="3083" width="13.125" customWidth="1"/>
    <col min="3085" max="3085" width="13.125" customWidth="1"/>
    <col min="3086" max="3086" width="12.375" customWidth="1"/>
    <col min="3087" max="3087" width="15.125" customWidth="1"/>
    <col min="3329" max="3329" width="5" customWidth="1"/>
    <col min="3330" max="3330" width="20.5" customWidth="1"/>
    <col min="3331" max="3331" width="10.75" customWidth="1"/>
    <col min="3332" max="3332" width="8" customWidth="1"/>
    <col min="3334" max="3334" width="13.25" customWidth="1"/>
    <col min="3335" max="3335" width="12.25" customWidth="1"/>
    <col min="3336" max="3336" width="12.25" bestFit="1" customWidth="1"/>
    <col min="3337" max="3337" width="11.25" customWidth="1"/>
    <col min="3338" max="3338" width="12.875" customWidth="1"/>
    <col min="3339" max="3339" width="13.125" customWidth="1"/>
    <col min="3341" max="3341" width="13.125" customWidth="1"/>
    <col min="3342" max="3342" width="12.375" customWidth="1"/>
    <col min="3343" max="3343" width="15.125" customWidth="1"/>
    <col min="3585" max="3585" width="5" customWidth="1"/>
    <col min="3586" max="3586" width="20.5" customWidth="1"/>
    <col min="3587" max="3587" width="10.75" customWidth="1"/>
    <col min="3588" max="3588" width="8" customWidth="1"/>
    <col min="3590" max="3590" width="13.25" customWidth="1"/>
    <col min="3591" max="3591" width="12.25" customWidth="1"/>
    <col min="3592" max="3592" width="12.25" bestFit="1" customWidth="1"/>
    <col min="3593" max="3593" width="11.25" customWidth="1"/>
    <col min="3594" max="3594" width="12.875" customWidth="1"/>
    <col min="3595" max="3595" width="13.125" customWidth="1"/>
    <col min="3597" max="3597" width="13.125" customWidth="1"/>
    <col min="3598" max="3598" width="12.375" customWidth="1"/>
    <col min="3599" max="3599" width="15.125" customWidth="1"/>
    <col min="3841" max="3841" width="5" customWidth="1"/>
    <col min="3842" max="3842" width="20.5" customWidth="1"/>
    <col min="3843" max="3843" width="10.75" customWidth="1"/>
    <col min="3844" max="3844" width="8" customWidth="1"/>
    <col min="3846" max="3846" width="13.25" customWidth="1"/>
    <col min="3847" max="3847" width="12.25" customWidth="1"/>
    <col min="3848" max="3848" width="12.25" bestFit="1" customWidth="1"/>
    <col min="3849" max="3849" width="11.25" customWidth="1"/>
    <col min="3850" max="3850" width="12.875" customWidth="1"/>
    <col min="3851" max="3851" width="13.125" customWidth="1"/>
    <col min="3853" max="3853" width="13.125" customWidth="1"/>
    <col min="3854" max="3854" width="12.375" customWidth="1"/>
    <col min="3855" max="3855" width="15.125" customWidth="1"/>
    <col min="4097" max="4097" width="5" customWidth="1"/>
    <col min="4098" max="4098" width="20.5" customWidth="1"/>
    <col min="4099" max="4099" width="10.75" customWidth="1"/>
    <col min="4100" max="4100" width="8" customWidth="1"/>
    <col min="4102" max="4102" width="13.25" customWidth="1"/>
    <col min="4103" max="4103" width="12.25" customWidth="1"/>
    <col min="4104" max="4104" width="12.25" bestFit="1" customWidth="1"/>
    <col min="4105" max="4105" width="11.25" customWidth="1"/>
    <col min="4106" max="4106" width="12.875" customWidth="1"/>
    <col min="4107" max="4107" width="13.125" customWidth="1"/>
    <col min="4109" max="4109" width="13.125" customWidth="1"/>
    <col min="4110" max="4110" width="12.375" customWidth="1"/>
    <col min="4111" max="4111" width="15.125" customWidth="1"/>
    <col min="4353" max="4353" width="5" customWidth="1"/>
    <col min="4354" max="4354" width="20.5" customWidth="1"/>
    <col min="4355" max="4355" width="10.75" customWidth="1"/>
    <col min="4356" max="4356" width="8" customWidth="1"/>
    <col min="4358" max="4358" width="13.25" customWidth="1"/>
    <col min="4359" max="4359" width="12.25" customWidth="1"/>
    <col min="4360" max="4360" width="12.25" bestFit="1" customWidth="1"/>
    <col min="4361" max="4361" width="11.25" customWidth="1"/>
    <col min="4362" max="4362" width="12.875" customWidth="1"/>
    <col min="4363" max="4363" width="13.125" customWidth="1"/>
    <col min="4365" max="4365" width="13.125" customWidth="1"/>
    <col min="4366" max="4366" width="12.375" customWidth="1"/>
    <col min="4367" max="4367" width="15.125" customWidth="1"/>
    <col min="4609" max="4609" width="5" customWidth="1"/>
    <col min="4610" max="4610" width="20.5" customWidth="1"/>
    <col min="4611" max="4611" width="10.75" customWidth="1"/>
    <col min="4612" max="4612" width="8" customWidth="1"/>
    <col min="4614" max="4614" width="13.25" customWidth="1"/>
    <col min="4615" max="4615" width="12.25" customWidth="1"/>
    <col min="4616" max="4616" width="12.25" bestFit="1" customWidth="1"/>
    <col min="4617" max="4617" width="11.25" customWidth="1"/>
    <col min="4618" max="4618" width="12.875" customWidth="1"/>
    <col min="4619" max="4619" width="13.125" customWidth="1"/>
    <col min="4621" max="4621" width="13.125" customWidth="1"/>
    <col min="4622" max="4622" width="12.375" customWidth="1"/>
    <col min="4623" max="4623" width="15.125" customWidth="1"/>
    <col min="4865" max="4865" width="5" customWidth="1"/>
    <col min="4866" max="4866" width="20.5" customWidth="1"/>
    <col min="4867" max="4867" width="10.75" customWidth="1"/>
    <col min="4868" max="4868" width="8" customWidth="1"/>
    <col min="4870" max="4870" width="13.25" customWidth="1"/>
    <col min="4871" max="4871" width="12.25" customWidth="1"/>
    <col min="4872" max="4872" width="12.25" bestFit="1" customWidth="1"/>
    <col min="4873" max="4873" width="11.25" customWidth="1"/>
    <col min="4874" max="4874" width="12.875" customWidth="1"/>
    <col min="4875" max="4875" width="13.125" customWidth="1"/>
    <col min="4877" max="4877" width="13.125" customWidth="1"/>
    <col min="4878" max="4878" width="12.375" customWidth="1"/>
    <col min="4879" max="4879" width="15.125" customWidth="1"/>
    <col min="5121" max="5121" width="5" customWidth="1"/>
    <col min="5122" max="5122" width="20.5" customWidth="1"/>
    <col min="5123" max="5123" width="10.75" customWidth="1"/>
    <col min="5124" max="5124" width="8" customWidth="1"/>
    <col min="5126" max="5126" width="13.25" customWidth="1"/>
    <col min="5127" max="5127" width="12.25" customWidth="1"/>
    <col min="5128" max="5128" width="12.25" bestFit="1" customWidth="1"/>
    <col min="5129" max="5129" width="11.25" customWidth="1"/>
    <col min="5130" max="5130" width="12.875" customWidth="1"/>
    <col min="5131" max="5131" width="13.125" customWidth="1"/>
    <col min="5133" max="5133" width="13.125" customWidth="1"/>
    <col min="5134" max="5134" width="12.375" customWidth="1"/>
    <col min="5135" max="5135" width="15.125" customWidth="1"/>
    <col min="5377" max="5377" width="5" customWidth="1"/>
    <col min="5378" max="5378" width="20.5" customWidth="1"/>
    <col min="5379" max="5379" width="10.75" customWidth="1"/>
    <col min="5380" max="5380" width="8" customWidth="1"/>
    <col min="5382" max="5382" width="13.25" customWidth="1"/>
    <col min="5383" max="5383" width="12.25" customWidth="1"/>
    <col min="5384" max="5384" width="12.25" bestFit="1" customWidth="1"/>
    <col min="5385" max="5385" width="11.25" customWidth="1"/>
    <col min="5386" max="5386" width="12.875" customWidth="1"/>
    <col min="5387" max="5387" width="13.125" customWidth="1"/>
    <col min="5389" max="5389" width="13.125" customWidth="1"/>
    <col min="5390" max="5390" width="12.375" customWidth="1"/>
    <col min="5391" max="5391" width="15.125" customWidth="1"/>
    <col min="5633" max="5633" width="5" customWidth="1"/>
    <col min="5634" max="5634" width="20.5" customWidth="1"/>
    <col min="5635" max="5635" width="10.75" customWidth="1"/>
    <col min="5636" max="5636" width="8" customWidth="1"/>
    <col min="5638" max="5638" width="13.25" customWidth="1"/>
    <col min="5639" max="5639" width="12.25" customWidth="1"/>
    <col min="5640" max="5640" width="12.25" bestFit="1" customWidth="1"/>
    <col min="5641" max="5641" width="11.25" customWidth="1"/>
    <col min="5642" max="5642" width="12.875" customWidth="1"/>
    <col min="5643" max="5643" width="13.125" customWidth="1"/>
    <col min="5645" max="5645" width="13.125" customWidth="1"/>
    <col min="5646" max="5646" width="12.375" customWidth="1"/>
    <col min="5647" max="5647" width="15.125" customWidth="1"/>
    <col min="5889" max="5889" width="5" customWidth="1"/>
    <col min="5890" max="5890" width="20.5" customWidth="1"/>
    <col min="5891" max="5891" width="10.75" customWidth="1"/>
    <col min="5892" max="5892" width="8" customWidth="1"/>
    <col min="5894" max="5894" width="13.25" customWidth="1"/>
    <col min="5895" max="5895" width="12.25" customWidth="1"/>
    <col min="5896" max="5896" width="12.25" bestFit="1" customWidth="1"/>
    <col min="5897" max="5897" width="11.25" customWidth="1"/>
    <col min="5898" max="5898" width="12.875" customWidth="1"/>
    <col min="5899" max="5899" width="13.125" customWidth="1"/>
    <col min="5901" max="5901" width="13.125" customWidth="1"/>
    <col min="5902" max="5902" width="12.375" customWidth="1"/>
    <col min="5903" max="5903" width="15.125" customWidth="1"/>
    <col min="6145" max="6145" width="5" customWidth="1"/>
    <col min="6146" max="6146" width="20.5" customWidth="1"/>
    <col min="6147" max="6147" width="10.75" customWidth="1"/>
    <col min="6148" max="6148" width="8" customWidth="1"/>
    <col min="6150" max="6150" width="13.25" customWidth="1"/>
    <col min="6151" max="6151" width="12.25" customWidth="1"/>
    <col min="6152" max="6152" width="12.25" bestFit="1" customWidth="1"/>
    <col min="6153" max="6153" width="11.25" customWidth="1"/>
    <col min="6154" max="6154" width="12.875" customWidth="1"/>
    <col min="6155" max="6155" width="13.125" customWidth="1"/>
    <col min="6157" max="6157" width="13.125" customWidth="1"/>
    <col min="6158" max="6158" width="12.375" customWidth="1"/>
    <col min="6159" max="6159" width="15.125" customWidth="1"/>
    <col min="6401" max="6401" width="5" customWidth="1"/>
    <col min="6402" max="6402" width="20.5" customWidth="1"/>
    <col min="6403" max="6403" width="10.75" customWidth="1"/>
    <col min="6404" max="6404" width="8" customWidth="1"/>
    <col min="6406" max="6406" width="13.25" customWidth="1"/>
    <col min="6407" max="6407" width="12.25" customWidth="1"/>
    <col min="6408" max="6408" width="12.25" bestFit="1" customWidth="1"/>
    <col min="6409" max="6409" width="11.25" customWidth="1"/>
    <col min="6410" max="6410" width="12.875" customWidth="1"/>
    <col min="6411" max="6411" width="13.125" customWidth="1"/>
    <col min="6413" max="6413" width="13.125" customWidth="1"/>
    <col min="6414" max="6414" width="12.375" customWidth="1"/>
    <col min="6415" max="6415" width="15.125" customWidth="1"/>
    <col min="6657" max="6657" width="5" customWidth="1"/>
    <col min="6658" max="6658" width="20.5" customWidth="1"/>
    <col min="6659" max="6659" width="10.75" customWidth="1"/>
    <col min="6660" max="6660" width="8" customWidth="1"/>
    <col min="6662" max="6662" width="13.25" customWidth="1"/>
    <col min="6663" max="6663" width="12.25" customWidth="1"/>
    <col min="6664" max="6664" width="12.25" bestFit="1" customWidth="1"/>
    <col min="6665" max="6665" width="11.25" customWidth="1"/>
    <col min="6666" max="6666" width="12.875" customWidth="1"/>
    <col min="6667" max="6667" width="13.125" customWidth="1"/>
    <col min="6669" max="6669" width="13.125" customWidth="1"/>
    <col min="6670" max="6670" width="12.375" customWidth="1"/>
    <col min="6671" max="6671" width="15.125" customWidth="1"/>
    <col min="6913" max="6913" width="5" customWidth="1"/>
    <col min="6914" max="6914" width="20.5" customWidth="1"/>
    <col min="6915" max="6915" width="10.75" customWidth="1"/>
    <col min="6916" max="6916" width="8" customWidth="1"/>
    <col min="6918" max="6918" width="13.25" customWidth="1"/>
    <col min="6919" max="6919" width="12.25" customWidth="1"/>
    <col min="6920" max="6920" width="12.25" bestFit="1" customWidth="1"/>
    <col min="6921" max="6921" width="11.25" customWidth="1"/>
    <col min="6922" max="6922" width="12.875" customWidth="1"/>
    <col min="6923" max="6923" width="13.125" customWidth="1"/>
    <col min="6925" max="6925" width="13.125" customWidth="1"/>
    <col min="6926" max="6926" width="12.375" customWidth="1"/>
    <col min="6927" max="6927" width="15.125" customWidth="1"/>
    <col min="7169" max="7169" width="5" customWidth="1"/>
    <col min="7170" max="7170" width="20.5" customWidth="1"/>
    <col min="7171" max="7171" width="10.75" customWidth="1"/>
    <col min="7172" max="7172" width="8" customWidth="1"/>
    <col min="7174" max="7174" width="13.25" customWidth="1"/>
    <col min="7175" max="7175" width="12.25" customWidth="1"/>
    <col min="7176" max="7176" width="12.25" bestFit="1" customWidth="1"/>
    <col min="7177" max="7177" width="11.25" customWidth="1"/>
    <col min="7178" max="7178" width="12.875" customWidth="1"/>
    <col min="7179" max="7179" width="13.125" customWidth="1"/>
    <col min="7181" max="7181" width="13.125" customWidth="1"/>
    <col min="7182" max="7182" width="12.375" customWidth="1"/>
    <col min="7183" max="7183" width="15.125" customWidth="1"/>
    <col min="7425" max="7425" width="5" customWidth="1"/>
    <col min="7426" max="7426" width="20.5" customWidth="1"/>
    <col min="7427" max="7427" width="10.75" customWidth="1"/>
    <col min="7428" max="7428" width="8" customWidth="1"/>
    <col min="7430" max="7430" width="13.25" customWidth="1"/>
    <col min="7431" max="7431" width="12.25" customWidth="1"/>
    <col min="7432" max="7432" width="12.25" bestFit="1" customWidth="1"/>
    <col min="7433" max="7433" width="11.25" customWidth="1"/>
    <col min="7434" max="7434" width="12.875" customWidth="1"/>
    <col min="7435" max="7435" width="13.125" customWidth="1"/>
    <col min="7437" max="7437" width="13.125" customWidth="1"/>
    <col min="7438" max="7438" width="12.375" customWidth="1"/>
    <col min="7439" max="7439" width="15.125" customWidth="1"/>
    <col min="7681" max="7681" width="5" customWidth="1"/>
    <col min="7682" max="7682" width="20.5" customWidth="1"/>
    <col min="7683" max="7683" width="10.75" customWidth="1"/>
    <col min="7684" max="7684" width="8" customWidth="1"/>
    <col min="7686" max="7686" width="13.25" customWidth="1"/>
    <col min="7687" max="7687" width="12.25" customWidth="1"/>
    <col min="7688" max="7688" width="12.25" bestFit="1" customWidth="1"/>
    <col min="7689" max="7689" width="11.25" customWidth="1"/>
    <col min="7690" max="7690" width="12.875" customWidth="1"/>
    <col min="7691" max="7691" width="13.125" customWidth="1"/>
    <col min="7693" max="7693" width="13.125" customWidth="1"/>
    <col min="7694" max="7694" width="12.375" customWidth="1"/>
    <col min="7695" max="7695" width="15.125" customWidth="1"/>
    <col min="7937" max="7937" width="5" customWidth="1"/>
    <col min="7938" max="7938" width="20.5" customWidth="1"/>
    <col min="7939" max="7939" width="10.75" customWidth="1"/>
    <col min="7940" max="7940" width="8" customWidth="1"/>
    <col min="7942" max="7942" width="13.25" customWidth="1"/>
    <col min="7943" max="7943" width="12.25" customWidth="1"/>
    <col min="7944" max="7944" width="12.25" bestFit="1" customWidth="1"/>
    <col min="7945" max="7945" width="11.25" customWidth="1"/>
    <col min="7946" max="7946" width="12.875" customWidth="1"/>
    <col min="7947" max="7947" width="13.125" customWidth="1"/>
    <col min="7949" max="7949" width="13.125" customWidth="1"/>
    <col min="7950" max="7950" width="12.375" customWidth="1"/>
    <col min="7951" max="7951" width="15.125" customWidth="1"/>
    <col min="8193" max="8193" width="5" customWidth="1"/>
    <col min="8194" max="8194" width="20.5" customWidth="1"/>
    <col min="8195" max="8195" width="10.75" customWidth="1"/>
    <col min="8196" max="8196" width="8" customWidth="1"/>
    <col min="8198" max="8198" width="13.25" customWidth="1"/>
    <col min="8199" max="8199" width="12.25" customWidth="1"/>
    <col min="8200" max="8200" width="12.25" bestFit="1" customWidth="1"/>
    <col min="8201" max="8201" width="11.25" customWidth="1"/>
    <col min="8202" max="8202" width="12.875" customWidth="1"/>
    <col min="8203" max="8203" width="13.125" customWidth="1"/>
    <col min="8205" max="8205" width="13.125" customWidth="1"/>
    <col min="8206" max="8206" width="12.375" customWidth="1"/>
    <col min="8207" max="8207" width="15.125" customWidth="1"/>
    <col min="8449" max="8449" width="5" customWidth="1"/>
    <col min="8450" max="8450" width="20.5" customWidth="1"/>
    <col min="8451" max="8451" width="10.75" customWidth="1"/>
    <col min="8452" max="8452" width="8" customWidth="1"/>
    <col min="8454" max="8454" width="13.25" customWidth="1"/>
    <col min="8455" max="8455" width="12.25" customWidth="1"/>
    <col min="8456" max="8456" width="12.25" bestFit="1" customWidth="1"/>
    <col min="8457" max="8457" width="11.25" customWidth="1"/>
    <col min="8458" max="8458" width="12.875" customWidth="1"/>
    <col min="8459" max="8459" width="13.125" customWidth="1"/>
    <col min="8461" max="8461" width="13.125" customWidth="1"/>
    <col min="8462" max="8462" width="12.375" customWidth="1"/>
    <col min="8463" max="8463" width="15.125" customWidth="1"/>
    <col min="8705" max="8705" width="5" customWidth="1"/>
    <col min="8706" max="8706" width="20.5" customWidth="1"/>
    <col min="8707" max="8707" width="10.75" customWidth="1"/>
    <col min="8708" max="8708" width="8" customWidth="1"/>
    <col min="8710" max="8710" width="13.25" customWidth="1"/>
    <col min="8711" max="8711" width="12.25" customWidth="1"/>
    <col min="8712" max="8712" width="12.25" bestFit="1" customWidth="1"/>
    <col min="8713" max="8713" width="11.25" customWidth="1"/>
    <col min="8714" max="8714" width="12.875" customWidth="1"/>
    <col min="8715" max="8715" width="13.125" customWidth="1"/>
    <col min="8717" max="8717" width="13.125" customWidth="1"/>
    <col min="8718" max="8718" width="12.375" customWidth="1"/>
    <col min="8719" max="8719" width="15.125" customWidth="1"/>
    <col min="8961" max="8961" width="5" customWidth="1"/>
    <col min="8962" max="8962" width="20.5" customWidth="1"/>
    <col min="8963" max="8963" width="10.75" customWidth="1"/>
    <col min="8964" max="8964" width="8" customWidth="1"/>
    <col min="8966" max="8966" width="13.25" customWidth="1"/>
    <col min="8967" max="8967" width="12.25" customWidth="1"/>
    <col min="8968" max="8968" width="12.25" bestFit="1" customWidth="1"/>
    <col min="8969" max="8969" width="11.25" customWidth="1"/>
    <col min="8970" max="8970" width="12.875" customWidth="1"/>
    <col min="8971" max="8971" width="13.125" customWidth="1"/>
    <col min="8973" max="8973" width="13.125" customWidth="1"/>
    <col min="8974" max="8974" width="12.375" customWidth="1"/>
    <col min="8975" max="8975" width="15.125" customWidth="1"/>
    <col min="9217" max="9217" width="5" customWidth="1"/>
    <col min="9218" max="9218" width="20.5" customWidth="1"/>
    <col min="9219" max="9219" width="10.75" customWidth="1"/>
    <col min="9220" max="9220" width="8" customWidth="1"/>
    <col min="9222" max="9222" width="13.25" customWidth="1"/>
    <col min="9223" max="9223" width="12.25" customWidth="1"/>
    <col min="9224" max="9224" width="12.25" bestFit="1" customWidth="1"/>
    <col min="9225" max="9225" width="11.25" customWidth="1"/>
    <col min="9226" max="9226" width="12.875" customWidth="1"/>
    <col min="9227" max="9227" width="13.125" customWidth="1"/>
    <col min="9229" max="9229" width="13.125" customWidth="1"/>
    <col min="9230" max="9230" width="12.375" customWidth="1"/>
    <col min="9231" max="9231" width="15.125" customWidth="1"/>
    <col min="9473" max="9473" width="5" customWidth="1"/>
    <col min="9474" max="9474" width="20.5" customWidth="1"/>
    <col min="9475" max="9475" width="10.75" customWidth="1"/>
    <col min="9476" max="9476" width="8" customWidth="1"/>
    <col min="9478" max="9478" width="13.25" customWidth="1"/>
    <col min="9479" max="9479" width="12.25" customWidth="1"/>
    <col min="9480" max="9480" width="12.25" bestFit="1" customWidth="1"/>
    <col min="9481" max="9481" width="11.25" customWidth="1"/>
    <col min="9482" max="9482" width="12.875" customWidth="1"/>
    <col min="9483" max="9483" width="13.125" customWidth="1"/>
    <col min="9485" max="9485" width="13.125" customWidth="1"/>
    <col min="9486" max="9486" width="12.375" customWidth="1"/>
    <col min="9487" max="9487" width="15.125" customWidth="1"/>
    <col min="9729" max="9729" width="5" customWidth="1"/>
    <col min="9730" max="9730" width="20.5" customWidth="1"/>
    <col min="9731" max="9731" width="10.75" customWidth="1"/>
    <col min="9732" max="9732" width="8" customWidth="1"/>
    <col min="9734" max="9734" width="13.25" customWidth="1"/>
    <col min="9735" max="9735" width="12.25" customWidth="1"/>
    <col min="9736" max="9736" width="12.25" bestFit="1" customWidth="1"/>
    <col min="9737" max="9737" width="11.25" customWidth="1"/>
    <col min="9738" max="9738" width="12.875" customWidth="1"/>
    <col min="9739" max="9739" width="13.125" customWidth="1"/>
    <col min="9741" max="9741" width="13.125" customWidth="1"/>
    <col min="9742" max="9742" width="12.375" customWidth="1"/>
    <col min="9743" max="9743" width="15.125" customWidth="1"/>
    <col min="9985" max="9985" width="5" customWidth="1"/>
    <col min="9986" max="9986" width="20.5" customWidth="1"/>
    <col min="9987" max="9987" width="10.75" customWidth="1"/>
    <col min="9988" max="9988" width="8" customWidth="1"/>
    <col min="9990" max="9990" width="13.25" customWidth="1"/>
    <col min="9991" max="9991" width="12.25" customWidth="1"/>
    <col min="9992" max="9992" width="12.25" bestFit="1" customWidth="1"/>
    <col min="9993" max="9993" width="11.25" customWidth="1"/>
    <col min="9994" max="9994" width="12.875" customWidth="1"/>
    <col min="9995" max="9995" width="13.125" customWidth="1"/>
    <col min="9997" max="9997" width="13.125" customWidth="1"/>
    <col min="9998" max="9998" width="12.375" customWidth="1"/>
    <col min="9999" max="9999" width="15.125" customWidth="1"/>
    <col min="10241" max="10241" width="5" customWidth="1"/>
    <col min="10242" max="10242" width="20.5" customWidth="1"/>
    <col min="10243" max="10243" width="10.75" customWidth="1"/>
    <col min="10244" max="10244" width="8" customWidth="1"/>
    <col min="10246" max="10246" width="13.25" customWidth="1"/>
    <col min="10247" max="10247" width="12.25" customWidth="1"/>
    <col min="10248" max="10248" width="12.25" bestFit="1" customWidth="1"/>
    <col min="10249" max="10249" width="11.25" customWidth="1"/>
    <col min="10250" max="10250" width="12.875" customWidth="1"/>
    <col min="10251" max="10251" width="13.125" customWidth="1"/>
    <col min="10253" max="10253" width="13.125" customWidth="1"/>
    <col min="10254" max="10254" width="12.375" customWidth="1"/>
    <col min="10255" max="10255" width="15.125" customWidth="1"/>
    <col min="10497" max="10497" width="5" customWidth="1"/>
    <col min="10498" max="10498" width="20.5" customWidth="1"/>
    <col min="10499" max="10499" width="10.75" customWidth="1"/>
    <col min="10500" max="10500" width="8" customWidth="1"/>
    <col min="10502" max="10502" width="13.25" customWidth="1"/>
    <col min="10503" max="10503" width="12.25" customWidth="1"/>
    <col min="10504" max="10504" width="12.25" bestFit="1" customWidth="1"/>
    <col min="10505" max="10505" width="11.25" customWidth="1"/>
    <col min="10506" max="10506" width="12.875" customWidth="1"/>
    <col min="10507" max="10507" width="13.125" customWidth="1"/>
    <col min="10509" max="10509" width="13.125" customWidth="1"/>
    <col min="10510" max="10510" width="12.375" customWidth="1"/>
    <col min="10511" max="10511" width="15.125" customWidth="1"/>
    <col min="10753" max="10753" width="5" customWidth="1"/>
    <col min="10754" max="10754" width="20.5" customWidth="1"/>
    <col min="10755" max="10755" width="10.75" customWidth="1"/>
    <col min="10756" max="10756" width="8" customWidth="1"/>
    <col min="10758" max="10758" width="13.25" customWidth="1"/>
    <col min="10759" max="10759" width="12.25" customWidth="1"/>
    <col min="10760" max="10760" width="12.25" bestFit="1" customWidth="1"/>
    <col min="10761" max="10761" width="11.25" customWidth="1"/>
    <col min="10762" max="10762" width="12.875" customWidth="1"/>
    <col min="10763" max="10763" width="13.125" customWidth="1"/>
    <col min="10765" max="10765" width="13.125" customWidth="1"/>
    <col min="10766" max="10766" width="12.375" customWidth="1"/>
    <col min="10767" max="10767" width="15.125" customWidth="1"/>
    <col min="11009" max="11009" width="5" customWidth="1"/>
    <col min="11010" max="11010" width="20.5" customWidth="1"/>
    <col min="11011" max="11011" width="10.75" customWidth="1"/>
    <col min="11012" max="11012" width="8" customWidth="1"/>
    <col min="11014" max="11014" width="13.25" customWidth="1"/>
    <col min="11015" max="11015" width="12.25" customWidth="1"/>
    <col min="11016" max="11016" width="12.25" bestFit="1" customWidth="1"/>
    <col min="11017" max="11017" width="11.25" customWidth="1"/>
    <col min="11018" max="11018" width="12.875" customWidth="1"/>
    <col min="11019" max="11019" width="13.125" customWidth="1"/>
    <col min="11021" max="11021" width="13.125" customWidth="1"/>
    <col min="11022" max="11022" width="12.375" customWidth="1"/>
    <col min="11023" max="11023" width="15.125" customWidth="1"/>
    <col min="11265" max="11265" width="5" customWidth="1"/>
    <col min="11266" max="11266" width="20.5" customWidth="1"/>
    <col min="11267" max="11267" width="10.75" customWidth="1"/>
    <col min="11268" max="11268" width="8" customWidth="1"/>
    <col min="11270" max="11270" width="13.25" customWidth="1"/>
    <col min="11271" max="11271" width="12.25" customWidth="1"/>
    <col min="11272" max="11272" width="12.25" bestFit="1" customWidth="1"/>
    <col min="11273" max="11273" width="11.25" customWidth="1"/>
    <col min="11274" max="11274" width="12.875" customWidth="1"/>
    <col min="11275" max="11275" width="13.125" customWidth="1"/>
    <col min="11277" max="11277" width="13.125" customWidth="1"/>
    <col min="11278" max="11278" width="12.375" customWidth="1"/>
    <col min="11279" max="11279" width="15.125" customWidth="1"/>
    <col min="11521" max="11521" width="5" customWidth="1"/>
    <col min="11522" max="11522" width="20.5" customWidth="1"/>
    <col min="11523" max="11523" width="10.75" customWidth="1"/>
    <col min="11524" max="11524" width="8" customWidth="1"/>
    <col min="11526" max="11526" width="13.25" customWidth="1"/>
    <col min="11527" max="11527" width="12.25" customWidth="1"/>
    <col min="11528" max="11528" width="12.25" bestFit="1" customWidth="1"/>
    <col min="11529" max="11529" width="11.25" customWidth="1"/>
    <col min="11530" max="11530" width="12.875" customWidth="1"/>
    <col min="11531" max="11531" width="13.125" customWidth="1"/>
    <col min="11533" max="11533" width="13.125" customWidth="1"/>
    <col min="11534" max="11534" width="12.375" customWidth="1"/>
    <col min="11535" max="11535" width="15.125" customWidth="1"/>
    <col min="11777" max="11777" width="5" customWidth="1"/>
    <col min="11778" max="11778" width="20.5" customWidth="1"/>
    <col min="11779" max="11779" width="10.75" customWidth="1"/>
    <col min="11780" max="11780" width="8" customWidth="1"/>
    <col min="11782" max="11782" width="13.25" customWidth="1"/>
    <col min="11783" max="11783" width="12.25" customWidth="1"/>
    <col min="11784" max="11784" width="12.25" bestFit="1" customWidth="1"/>
    <col min="11785" max="11785" width="11.25" customWidth="1"/>
    <col min="11786" max="11786" width="12.875" customWidth="1"/>
    <col min="11787" max="11787" width="13.125" customWidth="1"/>
    <col min="11789" max="11789" width="13.125" customWidth="1"/>
    <col min="11790" max="11790" width="12.375" customWidth="1"/>
    <col min="11791" max="11791" width="15.125" customWidth="1"/>
    <col min="12033" max="12033" width="5" customWidth="1"/>
    <col min="12034" max="12034" width="20.5" customWidth="1"/>
    <col min="12035" max="12035" width="10.75" customWidth="1"/>
    <col min="12036" max="12036" width="8" customWidth="1"/>
    <col min="12038" max="12038" width="13.25" customWidth="1"/>
    <col min="12039" max="12039" width="12.25" customWidth="1"/>
    <col min="12040" max="12040" width="12.25" bestFit="1" customWidth="1"/>
    <col min="12041" max="12041" width="11.25" customWidth="1"/>
    <col min="12042" max="12042" width="12.875" customWidth="1"/>
    <col min="12043" max="12043" width="13.125" customWidth="1"/>
    <col min="12045" max="12045" width="13.125" customWidth="1"/>
    <col min="12046" max="12046" width="12.375" customWidth="1"/>
    <col min="12047" max="12047" width="15.125" customWidth="1"/>
    <col min="12289" max="12289" width="5" customWidth="1"/>
    <col min="12290" max="12290" width="20.5" customWidth="1"/>
    <col min="12291" max="12291" width="10.75" customWidth="1"/>
    <col min="12292" max="12292" width="8" customWidth="1"/>
    <col min="12294" max="12294" width="13.25" customWidth="1"/>
    <col min="12295" max="12295" width="12.25" customWidth="1"/>
    <col min="12296" max="12296" width="12.25" bestFit="1" customWidth="1"/>
    <col min="12297" max="12297" width="11.25" customWidth="1"/>
    <col min="12298" max="12298" width="12.875" customWidth="1"/>
    <col min="12299" max="12299" width="13.125" customWidth="1"/>
    <col min="12301" max="12301" width="13.125" customWidth="1"/>
    <col min="12302" max="12302" width="12.375" customWidth="1"/>
    <col min="12303" max="12303" width="15.125" customWidth="1"/>
    <col min="12545" max="12545" width="5" customWidth="1"/>
    <col min="12546" max="12546" width="20.5" customWidth="1"/>
    <col min="12547" max="12547" width="10.75" customWidth="1"/>
    <col min="12548" max="12548" width="8" customWidth="1"/>
    <col min="12550" max="12550" width="13.25" customWidth="1"/>
    <col min="12551" max="12551" width="12.25" customWidth="1"/>
    <col min="12552" max="12552" width="12.25" bestFit="1" customWidth="1"/>
    <col min="12553" max="12553" width="11.25" customWidth="1"/>
    <col min="12554" max="12554" width="12.875" customWidth="1"/>
    <col min="12555" max="12555" width="13.125" customWidth="1"/>
    <col min="12557" max="12557" width="13.125" customWidth="1"/>
    <col min="12558" max="12558" width="12.375" customWidth="1"/>
    <col min="12559" max="12559" width="15.125" customWidth="1"/>
    <col min="12801" max="12801" width="5" customWidth="1"/>
    <col min="12802" max="12802" width="20.5" customWidth="1"/>
    <col min="12803" max="12803" width="10.75" customWidth="1"/>
    <col min="12804" max="12804" width="8" customWidth="1"/>
    <col min="12806" max="12806" width="13.25" customWidth="1"/>
    <col min="12807" max="12807" width="12.25" customWidth="1"/>
    <col min="12808" max="12808" width="12.25" bestFit="1" customWidth="1"/>
    <col min="12809" max="12809" width="11.25" customWidth="1"/>
    <col min="12810" max="12810" width="12.875" customWidth="1"/>
    <col min="12811" max="12811" width="13.125" customWidth="1"/>
    <col min="12813" max="12813" width="13.125" customWidth="1"/>
    <col min="12814" max="12814" width="12.375" customWidth="1"/>
    <col min="12815" max="12815" width="15.125" customWidth="1"/>
    <col min="13057" max="13057" width="5" customWidth="1"/>
    <col min="13058" max="13058" width="20.5" customWidth="1"/>
    <col min="13059" max="13059" width="10.75" customWidth="1"/>
    <col min="13060" max="13060" width="8" customWidth="1"/>
    <col min="13062" max="13062" width="13.25" customWidth="1"/>
    <col min="13063" max="13063" width="12.25" customWidth="1"/>
    <col min="13064" max="13064" width="12.25" bestFit="1" customWidth="1"/>
    <col min="13065" max="13065" width="11.25" customWidth="1"/>
    <col min="13066" max="13066" width="12.875" customWidth="1"/>
    <col min="13067" max="13067" width="13.125" customWidth="1"/>
    <col min="13069" max="13069" width="13.125" customWidth="1"/>
    <col min="13070" max="13070" width="12.375" customWidth="1"/>
    <col min="13071" max="13071" width="15.125" customWidth="1"/>
    <col min="13313" max="13313" width="5" customWidth="1"/>
    <col min="13314" max="13314" width="20.5" customWidth="1"/>
    <col min="13315" max="13315" width="10.75" customWidth="1"/>
    <col min="13316" max="13316" width="8" customWidth="1"/>
    <col min="13318" max="13318" width="13.25" customWidth="1"/>
    <col min="13319" max="13319" width="12.25" customWidth="1"/>
    <col min="13320" max="13320" width="12.25" bestFit="1" customWidth="1"/>
    <col min="13321" max="13321" width="11.25" customWidth="1"/>
    <col min="13322" max="13322" width="12.875" customWidth="1"/>
    <col min="13323" max="13323" width="13.125" customWidth="1"/>
    <col min="13325" max="13325" width="13.125" customWidth="1"/>
    <col min="13326" max="13326" width="12.375" customWidth="1"/>
    <col min="13327" max="13327" width="15.125" customWidth="1"/>
    <col min="13569" max="13569" width="5" customWidth="1"/>
    <col min="13570" max="13570" width="20.5" customWidth="1"/>
    <col min="13571" max="13571" width="10.75" customWidth="1"/>
    <col min="13572" max="13572" width="8" customWidth="1"/>
    <col min="13574" max="13574" width="13.25" customWidth="1"/>
    <col min="13575" max="13575" width="12.25" customWidth="1"/>
    <col min="13576" max="13576" width="12.25" bestFit="1" customWidth="1"/>
    <col min="13577" max="13577" width="11.25" customWidth="1"/>
    <col min="13578" max="13578" width="12.875" customWidth="1"/>
    <col min="13579" max="13579" width="13.125" customWidth="1"/>
    <col min="13581" max="13581" width="13.125" customWidth="1"/>
    <col min="13582" max="13582" width="12.375" customWidth="1"/>
    <col min="13583" max="13583" width="15.125" customWidth="1"/>
    <col min="13825" max="13825" width="5" customWidth="1"/>
    <col min="13826" max="13826" width="20.5" customWidth="1"/>
    <col min="13827" max="13827" width="10.75" customWidth="1"/>
    <col min="13828" max="13828" width="8" customWidth="1"/>
    <col min="13830" max="13830" width="13.25" customWidth="1"/>
    <col min="13831" max="13831" width="12.25" customWidth="1"/>
    <col min="13832" max="13832" width="12.25" bestFit="1" customWidth="1"/>
    <col min="13833" max="13833" width="11.25" customWidth="1"/>
    <col min="13834" max="13834" width="12.875" customWidth="1"/>
    <col min="13835" max="13835" width="13.125" customWidth="1"/>
    <col min="13837" max="13837" width="13.125" customWidth="1"/>
    <col min="13838" max="13838" width="12.375" customWidth="1"/>
    <col min="13839" max="13839" width="15.125" customWidth="1"/>
    <col min="14081" max="14081" width="5" customWidth="1"/>
    <col min="14082" max="14082" width="20.5" customWidth="1"/>
    <col min="14083" max="14083" width="10.75" customWidth="1"/>
    <col min="14084" max="14084" width="8" customWidth="1"/>
    <col min="14086" max="14086" width="13.25" customWidth="1"/>
    <col min="14087" max="14087" width="12.25" customWidth="1"/>
    <col min="14088" max="14088" width="12.25" bestFit="1" customWidth="1"/>
    <col min="14089" max="14089" width="11.25" customWidth="1"/>
    <col min="14090" max="14090" width="12.875" customWidth="1"/>
    <col min="14091" max="14091" width="13.125" customWidth="1"/>
    <col min="14093" max="14093" width="13.125" customWidth="1"/>
    <col min="14094" max="14094" width="12.375" customWidth="1"/>
    <col min="14095" max="14095" width="15.125" customWidth="1"/>
    <col min="14337" max="14337" width="5" customWidth="1"/>
    <col min="14338" max="14338" width="20.5" customWidth="1"/>
    <col min="14339" max="14339" width="10.75" customWidth="1"/>
    <col min="14340" max="14340" width="8" customWidth="1"/>
    <col min="14342" max="14342" width="13.25" customWidth="1"/>
    <col min="14343" max="14343" width="12.25" customWidth="1"/>
    <col min="14344" max="14344" width="12.25" bestFit="1" customWidth="1"/>
    <col min="14345" max="14345" width="11.25" customWidth="1"/>
    <col min="14346" max="14346" width="12.875" customWidth="1"/>
    <col min="14347" max="14347" width="13.125" customWidth="1"/>
    <col min="14349" max="14349" width="13.125" customWidth="1"/>
    <col min="14350" max="14350" width="12.375" customWidth="1"/>
    <col min="14351" max="14351" width="15.125" customWidth="1"/>
    <col min="14593" max="14593" width="5" customWidth="1"/>
    <col min="14594" max="14594" width="20.5" customWidth="1"/>
    <col min="14595" max="14595" width="10.75" customWidth="1"/>
    <col min="14596" max="14596" width="8" customWidth="1"/>
    <col min="14598" max="14598" width="13.25" customWidth="1"/>
    <col min="14599" max="14599" width="12.25" customWidth="1"/>
    <col min="14600" max="14600" width="12.25" bestFit="1" customWidth="1"/>
    <col min="14601" max="14601" width="11.25" customWidth="1"/>
    <col min="14602" max="14602" width="12.875" customWidth="1"/>
    <col min="14603" max="14603" width="13.125" customWidth="1"/>
    <col min="14605" max="14605" width="13.125" customWidth="1"/>
    <col min="14606" max="14606" width="12.375" customWidth="1"/>
    <col min="14607" max="14607" width="15.125" customWidth="1"/>
    <col min="14849" max="14849" width="5" customWidth="1"/>
    <col min="14850" max="14850" width="20.5" customWidth="1"/>
    <col min="14851" max="14851" width="10.75" customWidth="1"/>
    <col min="14852" max="14852" width="8" customWidth="1"/>
    <col min="14854" max="14854" width="13.25" customWidth="1"/>
    <col min="14855" max="14855" width="12.25" customWidth="1"/>
    <col min="14856" max="14856" width="12.25" bestFit="1" customWidth="1"/>
    <col min="14857" max="14857" width="11.25" customWidth="1"/>
    <col min="14858" max="14858" width="12.875" customWidth="1"/>
    <col min="14859" max="14859" width="13.125" customWidth="1"/>
    <col min="14861" max="14861" width="13.125" customWidth="1"/>
    <col min="14862" max="14862" width="12.375" customWidth="1"/>
    <col min="14863" max="14863" width="15.125" customWidth="1"/>
    <col min="15105" max="15105" width="5" customWidth="1"/>
    <col min="15106" max="15106" width="20.5" customWidth="1"/>
    <col min="15107" max="15107" width="10.75" customWidth="1"/>
    <col min="15108" max="15108" width="8" customWidth="1"/>
    <col min="15110" max="15110" width="13.25" customWidth="1"/>
    <col min="15111" max="15111" width="12.25" customWidth="1"/>
    <col min="15112" max="15112" width="12.25" bestFit="1" customWidth="1"/>
    <col min="15113" max="15113" width="11.25" customWidth="1"/>
    <col min="15114" max="15114" width="12.875" customWidth="1"/>
    <col min="15115" max="15115" width="13.125" customWidth="1"/>
    <col min="15117" max="15117" width="13.125" customWidth="1"/>
    <col min="15118" max="15118" width="12.375" customWidth="1"/>
    <col min="15119" max="15119" width="15.125" customWidth="1"/>
    <col min="15361" max="15361" width="5" customWidth="1"/>
    <col min="15362" max="15362" width="20.5" customWidth="1"/>
    <col min="15363" max="15363" width="10.75" customWidth="1"/>
    <col min="15364" max="15364" width="8" customWidth="1"/>
    <col min="15366" max="15366" width="13.25" customWidth="1"/>
    <col min="15367" max="15367" width="12.25" customWidth="1"/>
    <col min="15368" max="15368" width="12.25" bestFit="1" customWidth="1"/>
    <col min="15369" max="15369" width="11.25" customWidth="1"/>
    <col min="15370" max="15370" width="12.875" customWidth="1"/>
    <col min="15371" max="15371" width="13.125" customWidth="1"/>
    <col min="15373" max="15373" width="13.125" customWidth="1"/>
    <col min="15374" max="15374" width="12.375" customWidth="1"/>
    <col min="15375" max="15375" width="15.125" customWidth="1"/>
    <col min="15617" max="15617" width="5" customWidth="1"/>
    <col min="15618" max="15618" width="20.5" customWidth="1"/>
    <col min="15619" max="15619" width="10.75" customWidth="1"/>
    <col min="15620" max="15620" width="8" customWidth="1"/>
    <col min="15622" max="15622" width="13.25" customWidth="1"/>
    <col min="15623" max="15623" width="12.25" customWidth="1"/>
    <col min="15624" max="15624" width="12.25" bestFit="1" customWidth="1"/>
    <col min="15625" max="15625" width="11.25" customWidth="1"/>
    <col min="15626" max="15626" width="12.875" customWidth="1"/>
    <col min="15627" max="15627" width="13.125" customWidth="1"/>
    <col min="15629" max="15629" width="13.125" customWidth="1"/>
    <col min="15630" max="15630" width="12.375" customWidth="1"/>
    <col min="15631" max="15631" width="15.125" customWidth="1"/>
    <col min="15873" max="15873" width="5" customWidth="1"/>
    <col min="15874" max="15874" width="20.5" customWidth="1"/>
    <col min="15875" max="15875" width="10.75" customWidth="1"/>
    <col min="15876" max="15876" width="8" customWidth="1"/>
    <col min="15878" max="15878" width="13.25" customWidth="1"/>
    <col min="15879" max="15879" width="12.25" customWidth="1"/>
    <col min="15880" max="15880" width="12.25" bestFit="1" customWidth="1"/>
    <col min="15881" max="15881" width="11.25" customWidth="1"/>
    <col min="15882" max="15882" width="12.875" customWidth="1"/>
    <col min="15883" max="15883" width="13.125" customWidth="1"/>
    <col min="15885" max="15885" width="13.125" customWidth="1"/>
    <col min="15886" max="15886" width="12.375" customWidth="1"/>
    <col min="15887" max="15887" width="15.125" customWidth="1"/>
    <col min="16129" max="16129" width="5" customWidth="1"/>
    <col min="16130" max="16130" width="20.5" customWidth="1"/>
    <col min="16131" max="16131" width="10.75" customWidth="1"/>
    <col min="16132" max="16132" width="8" customWidth="1"/>
    <col min="16134" max="16134" width="13.25" customWidth="1"/>
    <col min="16135" max="16135" width="12.25" customWidth="1"/>
    <col min="16136" max="16136" width="12.25" bestFit="1" customWidth="1"/>
    <col min="16137" max="16137" width="11.25" customWidth="1"/>
    <col min="16138" max="16138" width="12.875" customWidth="1"/>
    <col min="16139" max="16139" width="13.125" customWidth="1"/>
    <col min="16141" max="16141" width="13.125" customWidth="1"/>
    <col min="16142" max="16142" width="12.375" customWidth="1"/>
    <col min="16143" max="16143" width="15.125" customWidth="1"/>
  </cols>
  <sheetData>
    <row r="1" spans="1:15" s="72" customFormat="1" ht="24.75" x14ac:dyDescent="0.2">
      <c r="A1" s="136" t="s">
        <v>171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72" customFormat="1" ht="24.75" x14ac:dyDescent="0.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72" customFormat="1" ht="24.75" x14ac:dyDescent="0.2">
      <c r="A3" s="136" t="s">
        <v>153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5" spans="1:15" s="72" customFormat="1" ht="21.75" thickBot="1" x14ac:dyDescent="0.25">
      <c r="A5" s="72" t="s">
        <v>5</v>
      </c>
    </row>
    <row r="6" spans="1:15" s="73" customFormat="1" ht="19.5" x14ac:dyDescent="0.3">
      <c r="A6" s="127" t="s">
        <v>154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7" t="s">
        <v>155</v>
      </c>
      <c r="N6" s="128"/>
      <c r="O6" s="130" t="s">
        <v>36</v>
      </c>
    </row>
    <row r="7" spans="1:15" s="74" customFormat="1" ht="26.25" customHeight="1" x14ac:dyDescent="0.2">
      <c r="A7" s="132" t="s">
        <v>156</v>
      </c>
      <c r="B7" s="125" t="s">
        <v>27</v>
      </c>
      <c r="C7" s="125" t="s">
        <v>157</v>
      </c>
      <c r="D7" s="125" t="s">
        <v>20</v>
      </c>
      <c r="E7" s="125" t="s">
        <v>158</v>
      </c>
      <c r="F7" s="125" t="s">
        <v>159</v>
      </c>
      <c r="G7" s="126" t="s">
        <v>160</v>
      </c>
      <c r="H7" s="125" t="s">
        <v>35</v>
      </c>
      <c r="I7" s="133" t="s">
        <v>161</v>
      </c>
      <c r="J7" s="133"/>
      <c r="K7" s="133"/>
      <c r="L7" s="134" t="s">
        <v>162</v>
      </c>
      <c r="M7" s="135" t="s">
        <v>163</v>
      </c>
      <c r="N7" s="125" t="s">
        <v>164</v>
      </c>
      <c r="O7" s="131"/>
    </row>
    <row r="8" spans="1:15" s="74" customFormat="1" ht="39" x14ac:dyDescent="0.2">
      <c r="A8" s="132"/>
      <c r="B8" s="125"/>
      <c r="C8" s="125"/>
      <c r="D8" s="125"/>
      <c r="E8" s="125"/>
      <c r="F8" s="125"/>
      <c r="G8" s="126"/>
      <c r="H8" s="125"/>
      <c r="I8" s="75" t="s">
        <v>165</v>
      </c>
      <c r="J8" s="75" t="s">
        <v>166</v>
      </c>
      <c r="K8" s="75" t="s">
        <v>167</v>
      </c>
      <c r="L8" s="134"/>
      <c r="M8" s="135"/>
      <c r="N8" s="125"/>
      <c r="O8" s="131"/>
    </row>
    <row r="9" spans="1:15" s="86" customFormat="1" ht="19.5" x14ac:dyDescent="0.2">
      <c r="A9" s="76">
        <v>1</v>
      </c>
      <c r="B9" s="77" t="s">
        <v>11</v>
      </c>
      <c r="C9" s="78">
        <v>36433</v>
      </c>
      <c r="D9" s="79">
        <v>1</v>
      </c>
      <c r="E9" s="79" t="s">
        <v>39</v>
      </c>
      <c r="F9" s="80">
        <v>1600000</v>
      </c>
      <c r="G9" s="81">
        <v>1280177.78</v>
      </c>
      <c r="H9" s="81">
        <f>+F9-G9</f>
        <v>319822.21999999997</v>
      </c>
      <c r="I9" s="79" t="s">
        <v>168</v>
      </c>
      <c r="J9" s="79"/>
      <c r="K9" s="79"/>
      <c r="L9" s="82" t="s">
        <v>169</v>
      </c>
      <c r="M9" s="83"/>
      <c r="N9" s="84">
        <v>1600000</v>
      </c>
      <c r="O9" s="85"/>
    </row>
    <row r="10" spans="1:15" s="86" customFormat="1" ht="19.5" x14ac:dyDescent="0.2">
      <c r="A10" s="76">
        <v>2</v>
      </c>
      <c r="B10" s="77" t="s">
        <v>11</v>
      </c>
      <c r="C10" s="78">
        <v>40723</v>
      </c>
      <c r="D10" s="79">
        <v>1</v>
      </c>
      <c r="E10" s="79" t="s">
        <v>39</v>
      </c>
      <c r="F10" s="80">
        <v>3057600</v>
      </c>
      <c r="G10" s="81">
        <v>606576</v>
      </c>
      <c r="H10" s="81">
        <f>+F10-G10</f>
        <v>2451024</v>
      </c>
      <c r="I10" s="79" t="s">
        <v>168</v>
      </c>
      <c r="J10" s="79"/>
      <c r="K10" s="79"/>
      <c r="L10" s="82" t="s">
        <v>169</v>
      </c>
      <c r="M10" s="83"/>
      <c r="N10" s="84">
        <v>3057600</v>
      </c>
      <c r="O10" s="85"/>
    </row>
    <row r="11" spans="1:15" s="86" customFormat="1" ht="21" x14ac:dyDescent="0.35">
      <c r="A11" s="76">
        <v>3</v>
      </c>
      <c r="B11" s="21" t="s">
        <v>46</v>
      </c>
      <c r="C11" s="78">
        <v>43656</v>
      </c>
      <c r="D11" s="79">
        <v>1</v>
      </c>
      <c r="E11" s="79" t="s">
        <v>39</v>
      </c>
      <c r="F11" s="80">
        <v>600000</v>
      </c>
      <c r="G11" s="81">
        <v>70000</v>
      </c>
      <c r="H11" s="81">
        <f>+F11-G11</f>
        <v>530000</v>
      </c>
      <c r="I11" s="79" t="s">
        <v>168</v>
      </c>
      <c r="J11" s="79"/>
      <c r="K11" s="79"/>
      <c r="L11" s="82" t="s">
        <v>169</v>
      </c>
      <c r="M11" s="83"/>
      <c r="N11" s="84">
        <v>600000</v>
      </c>
      <c r="O11" s="85"/>
    </row>
    <row r="12" spans="1:15" s="86" customFormat="1" ht="21" x14ac:dyDescent="0.35">
      <c r="A12" s="95">
        <v>4</v>
      </c>
      <c r="B12" s="21" t="s">
        <v>49</v>
      </c>
      <c r="C12" s="78">
        <v>29859</v>
      </c>
      <c r="D12" s="96">
        <v>1</v>
      </c>
      <c r="E12" s="79" t="s">
        <v>39</v>
      </c>
      <c r="F12" s="80">
        <v>1500000</v>
      </c>
      <c r="G12" s="97"/>
      <c r="H12" s="97">
        <v>1</v>
      </c>
      <c r="I12" s="96" t="s">
        <v>172</v>
      </c>
      <c r="J12" s="96"/>
      <c r="K12" s="96"/>
      <c r="L12" s="98" t="s">
        <v>169</v>
      </c>
      <c r="M12" s="99"/>
      <c r="N12" s="100">
        <v>1500000</v>
      </c>
      <c r="O12" s="101"/>
    </row>
    <row r="13" spans="1:15" s="86" customFormat="1" ht="21" x14ac:dyDescent="0.35">
      <c r="A13" s="95">
        <v>5</v>
      </c>
      <c r="B13" s="21" t="s">
        <v>52</v>
      </c>
      <c r="C13" s="78">
        <v>33146</v>
      </c>
      <c r="D13" s="96">
        <v>1</v>
      </c>
      <c r="E13" s="79" t="s">
        <v>39</v>
      </c>
      <c r="F13" s="80">
        <v>300000</v>
      </c>
      <c r="G13" s="97"/>
      <c r="H13" s="97">
        <v>1</v>
      </c>
      <c r="I13" s="96" t="s">
        <v>172</v>
      </c>
      <c r="J13" s="96"/>
      <c r="K13" s="96"/>
      <c r="L13" s="98" t="s">
        <v>169</v>
      </c>
      <c r="M13" s="99"/>
      <c r="N13" s="100">
        <v>300000</v>
      </c>
      <c r="O13" s="101"/>
    </row>
    <row r="14" spans="1:15" s="86" customFormat="1" ht="21" x14ac:dyDescent="0.35">
      <c r="A14" s="95">
        <v>6</v>
      </c>
      <c r="B14" s="21" t="s">
        <v>48</v>
      </c>
      <c r="C14" s="78">
        <v>41443</v>
      </c>
      <c r="D14" s="96">
        <v>1</v>
      </c>
      <c r="E14" s="79" t="s">
        <v>39</v>
      </c>
      <c r="F14" s="80">
        <v>300000</v>
      </c>
      <c r="G14" s="97">
        <v>387000</v>
      </c>
      <c r="H14" s="97">
        <v>87000</v>
      </c>
      <c r="I14" s="96"/>
      <c r="J14" s="96" t="s">
        <v>172</v>
      </c>
      <c r="K14" s="96"/>
      <c r="L14" s="98" t="s">
        <v>169</v>
      </c>
      <c r="M14" s="99"/>
      <c r="N14" s="100">
        <v>300000</v>
      </c>
      <c r="O14" s="101"/>
    </row>
    <row r="15" spans="1:15" s="86" customFormat="1" ht="21" x14ac:dyDescent="0.35">
      <c r="A15" s="95">
        <v>7</v>
      </c>
      <c r="B15" s="21" t="s">
        <v>53</v>
      </c>
      <c r="C15" s="78">
        <v>41912</v>
      </c>
      <c r="D15" s="96">
        <v>1</v>
      </c>
      <c r="E15" s="79" t="s">
        <v>39</v>
      </c>
      <c r="F15" s="80">
        <v>350000</v>
      </c>
      <c r="G15" s="97">
        <v>320038.89</v>
      </c>
      <c r="H15" s="97">
        <v>29961.11</v>
      </c>
      <c r="I15" s="96"/>
      <c r="J15" s="96" t="s">
        <v>172</v>
      </c>
      <c r="K15" s="96"/>
      <c r="L15" s="98" t="s">
        <v>169</v>
      </c>
      <c r="M15" s="99"/>
      <c r="N15" s="100">
        <v>350000</v>
      </c>
      <c r="O15" s="101"/>
    </row>
    <row r="16" spans="1:15" s="86" customFormat="1" ht="20.25" thickBot="1" x14ac:dyDescent="0.25">
      <c r="A16" s="123" t="s">
        <v>170</v>
      </c>
      <c r="B16" s="124"/>
      <c r="C16" s="88"/>
      <c r="D16" s="88"/>
      <c r="E16" s="88"/>
      <c r="F16" s="89">
        <f>SUM(F9:F15)</f>
        <v>7707600</v>
      </c>
      <c r="G16" s="89">
        <f>SUM(G9:G15)</f>
        <v>2663792.6700000004</v>
      </c>
      <c r="H16" s="89">
        <f>SUM(H10:H15)</f>
        <v>3097987.11</v>
      </c>
      <c r="I16" s="90"/>
      <c r="J16" s="90"/>
      <c r="K16" s="90"/>
      <c r="L16" s="91"/>
      <c r="M16" s="92"/>
      <c r="N16" s="93">
        <f>SUM(N9:N15)</f>
        <v>7707600</v>
      </c>
      <c r="O16" s="94"/>
    </row>
    <row r="18" spans="1:15" ht="21" x14ac:dyDescent="0.35">
      <c r="A18" s="121" t="s">
        <v>94</v>
      </c>
      <c r="B18" s="122"/>
      <c r="C18" s="122"/>
      <c r="D18" s="122"/>
      <c r="E18" s="122"/>
    </row>
    <row r="19" spans="1:15" ht="15" thickBot="1" x14ac:dyDescent="0.25"/>
    <row r="20" spans="1:15" s="73" customFormat="1" ht="19.5" x14ac:dyDescent="0.3">
      <c r="A20" s="127" t="s">
        <v>154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127" t="s">
        <v>155</v>
      </c>
      <c r="N20" s="128"/>
      <c r="O20" s="130" t="s">
        <v>36</v>
      </c>
    </row>
    <row r="21" spans="1:15" s="74" customFormat="1" ht="26.25" customHeight="1" x14ac:dyDescent="0.2">
      <c r="A21" s="132" t="s">
        <v>156</v>
      </c>
      <c r="B21" s="125" t="s">
        <v>27</v>
      </c>
      <c r="C21" s="125" t="s">
        <v>157</v>
      </c>
      <c r="D21" s="125" t="s">
        <v>20</v>
      </c>
      <c r="E21" s="125" t="s">
        <v>158</v>
      </c>
      <c r="F21" s="125" t="s">
        <v>159</v>
      </c>
      <c r="G21" s="126" t="s">
        <v>160</v>
      </c>
      <c r="H21" s="125" t="s">
        <v>35</v>
      </c>
      <c r="I21" s="133" t="s">
        <v>161</v>
      </c>
      <c r="J21" s="133"/>
      <c r="K21" s="133"/>
      <c r="L21" s="134" t="s">
        <v>162</v>
      </c>
      <c r="M21" s="135" t="s">
        <v>163</v>
      </c>
      <c r="N21" s="125" t="s">
        <v>164</v>
      </c>
      <c r="O21" s="131"/>
    </row>
    <row r="22" spans="1:15" s="74" customFormat="1" ht="39" x14ac:dyDescent="0.2">
      <c r="A22" s="132"/>
      <c r="B22" s="125"/>
      <c r="C22" s="125"/>
      <c r="D22" s="125"/>
      <c r="E22" s="125"/>
      <c r="F22" s="125"/>
      <c r="G22" s="126"/>
      <c r="H22" s="125"/>
      <c r="I22" s="75" t="s">
        <v>165</v>
      </c>
      <c r="J22" s="75" t="s">
        <v>166</v>
      </c>
      <c r="K22" s="75" t="s">
        <v>167</v>
      </c>
      <c r="L22" s="134"/>
      <c r="M22" s="135"/>
      <c r="N22" s="125"/>
      <c r="O22" s="131"/>
    </row>
    <row r="23" spans="1:15" s="86" customFormat="1" ht="21" x14ac:dyDescent="0.35">
      <c r="A23" s="76">
        <v>1</v>
      </c>
      <c r="B23" s="21" t="s">
        <v>56</v>
      </c>
      <c r="C23" s="78">
        <v>37529</v>
      </c>
      <c r="D23" s="79">
        <v>1</v>
      </c>
      <c r="E23" s="79" t="s">
        <v>39</v>
      </c>
      <c r="F23" s="80">
        <v>45450</v>
      </c>
      <c r="G23" s="81"/>
      <c r="H23" s="81">
        <v>1</v>
      </c>
      <c r="I23" s="79" t="s">
        <v>168</v>
      </c>
      <c r="J23" s="79"/>
      <c r="K23" s="79"/>
      <c r="L23" s="82" t="s">
        <v>169</v>
      </c>
      <c r="M23" s="83"/>
      <c r="N23" s="84">
        <v>45450</v>
      </c>
      <c r="O23" s="85"/>
    </row>
    <row r="24" spans="1:15" s="86" customFormat="1" ht="21" x14ac:dyDescent="0.35">
      <c r="A24" s="76">
        <v>2</v>
      </c>
      <c r="B24" s="21" t="s">
        <v>173</v>
      </c>
      <c r="C24" s="78">
        <v>38625</v>
      </c>
      <c r="D24" s="79">
        <v>1</v>
      </c>
      <c r="E24" s="79" t="s">
        <v>39</v>
      </c>
      <c r="F24" s="87">
        <v>60000</v>
      </c>
      <c r="G24" s="87"/>
      <c r="H24" s="81">
        <v>1</v>
      </c>
      <c r="I24" s="79"/>
      <c r="J24" s="79" t="s">
        <v>172</v>
      </c>
      <c r="K24" s="79"/>
      <c r="L24" s="82" t="s">
        <v>169</v>
      </c>
      <c r="M24" s="83"/>
      <c r="N24" s="84">
        <v>60000</v>
      </c>
      <c r="O24" s="85"/>
    </row>
    <row r="25" spans="1:15" s="86" customFormat="1" ht="21" x14ac:dyDescent="0.35">
      <c r="A25" s="76">
        <v>3</v>
      </c>
      <c r="B25" s="21" t="s">
        <v>58</v>
      </c>
      <c r="C25" s="78">
        <v>41912</v>
      </c>
      <c r="D25" s="79">
        <v>1</v>
      </c>
      <c r="E25" s="79" t="s">
        <v>39</v>
      </c>
      <c r="F25" s="87">
        <v>241000</v>
      </c>
      <c r="G25" s="87">
        <v>327122.89</v>
      </c>
      <c r="H25" s="87">
        <v>86122.89</v>
      </c>
      <c r="I25" s="79" t="s">
        <v>172</v>
      </c>
      <c r="J25" s="79"/>
      <c r="K25" s="79"/>
      <c r="L25" s="82" t="s">
        <v>169</v>
      </c>
      <c r="M25" s="83"/>
      <c r="N25" s="84">
        <v>241000</v>
      </c>
      <c r="O25" s="85"/>
    </row>
    <row r="26" spans="1:15" s="86" customFormat="1" ht="21" x14ac:dyDescent="0.35">
      <c r="A26" s="95">
        <v>4</v>
      </c>
      <c r="B26" s="21" t="s">
        <v>174</v>
      </c>
      <c r="C26" s="78">
        <v>36433</v>
      </c>
      <c r="D26" s="79">
        <v>1</v>
      </c>
      <c r="E26" s="96" t="s">
        <v>175</v>
      </c>
      <c r="F26" s="102">
        <v>232000</v>
      </c>
      <c r="G26" s="102"/>
      <c r="H26" s="102">
        <v>1</v>
      </c>
      <c r="I26" s="79" t="s">
        <v>172</v>
      </c>
      <c r="J26" s="96"/>
      <c r="K26" s="96"/>
      <c r="L26" s="82" t="s">
        <v>169</v>
      </c>
      <c r="M26" s="99"/>
      <c r="N26" s="100">
        <v>232000</v>
      </c>
      <c r="O26" s="101"/>
    </row>
    <row r="27" spans="1:15" s="86" customFormat="1" ht="21" x14ac:dyDescent="0.35">
      <c r="A27" s="95">
        <v>5</v>
      </c>
      <c r="B27" s="21" t="s">
        <v>176</v>
      </c>
      <c r="C27" s="78">
        <v>33146</v>
      </c>
      <c r="D27" s="79">
        <v>1</v>
      </c>
      <c r="E27" s="96" t="s">
        <v>175</v>
      </c>
      <c r="F27" s="102">
        <v>60000</v>
      </c>
      <c r="G27" s="102"/>
      <c r="H27" s="102">
        <v>1</v>
      </c>
      <c r="I27" s="79" t="s">
        <v>172</v>
      </c>
      <c r="J27" s="96"/>
      <c r="K27" s="96"/>
      <c r="L27" s="82" t="s">
        <v>169</v>
      </c>
      <c r="M27" s="99"/>
      <c r="N27" s="100">
        <v>60000</v>
      </c>
      <c r="O27" s="101"/>
    </row>
    <row r="28" spans="1:15" s="86" customFormat="1" ht="21" x14ac:dyDescent="0.35">
      <c r="A28" s="95">
        <v>6</v>
      </c>
      <c r="B28" s="21" t="s">
        <v>176</v>
      </c>
      <c r="C28" s="78">
        <v>42643</v>
      </c>
      <c r="D28" s="79">
        <v>1</v>
      </c>
      <c r="E28" s="96" t="s">
        <v>175</v>
      </c>
      <c r="F28" s="102">
        <v>163400</v>
      </c>
      <c r="G28" s="102">
        <v>264149.59000000003</v>
      </c>
      <c r="H28" s="102">
        <v>100749.59</v>
      </c>
      <c r="I28" s="79" t="s">
        <v>172</v>
      </c>
      <c r="J28" s="96"/>
      <c r="K28" s="96"/>
      <c r="L28" s="82" t="s">
        <v>169</v>
      </c>
      <c r="M28" s="99"/>
      <c r="N28" s="100">
        <v>163400</v>
      </c>
      <c r="O28" s="101"/>
    </row>
    <row r="29" spans="1:15" s="86" customFormat="1" ht="21" x14ac:dyDescent="0.35">
      <c r="A29" s="95">
        <v>7</v>
      </c>
      <c r="B29" s="21" t="s">
        <v>62</v>
      </c>
      <c r="C29" s="19">
        <v>40816</v>
      </c>
      <c r="D29" s="96">
        <v>150</v>
      </c>
      <c r="E29" s="96" t="s">
        <v>177</v>
      </c>
      <c r="F29" s="102">
        <v>300000</v>
      </c>
      <c r="G29" s="102">
        <v>512055.42</v>
      </c>
      <c r="H29" s="102">
        <v>140344.57999999999</v>
      </c>
      <c r="I29" s="79" t="s">
        <v>172</v>
      </c>
      <c r="J29" s="96"/>
      <c r="K29" s="96"/>
      <c r="L29" s="82" t="s">
        <v>169</v>
      </c>
      <c r="M29" s="99"/>
      <c r="N29" s="100">
        <v>300000</v>
      </c>
      <c r="O29" s="101"/>
    </row>
    <row r="30" spans="1:15" s="86" customFormat="1" ht="21" x14ac:dyDescent="0.35">
      <c r="A30" s="95">
        <v>8</v>
      </c>
      <c r="B30" s="21" t="s">
        <v>112</v>
      </c>
      <c r="C30" s="19">
        <v>40792</v>
      </c>
      <c r="D30" s="96">
        <v>130</v>
      </c>
      <c r="E30" s="96" t="s">
        <v>177</v>
      </c>
      <c r="F30" s="102">
        <v>371000</v>
      </c>
      <c r="G30" s="102">
        <v>587055.96</v>
      </c>
      <c r="H30" s="102">
        <v>189394.04</v>
      </c>
      <c r="I30" s="79" t="s">
        <v>172</v>
      </c>
      <c r="J30" s="96"/>
      <c r="K30" s="96"/>
      <c r="L30" s="82" t="s">
        <v>169</v>
      </c>
      <c r="M30" s="99"/>
      <c r="N30" s="100">
        <v>371000</v>
      </c>
      <c r="O30" s="101"/>
    </row>
    <row r="31" spans="1:15" s="86" customFormat="1" ht="20.25" thickBot="1" x14ac:dyDescent="0.25">
      <c r="A31" s="123" t="s">
        <v>170</v>
      </c>
      <c r="B31" s="124"/>
      <c r="C31" s="88"/>
      <c r="D31" s="88"/>
      <c r="E31" s="88"/>
      <c r="F31" s="89">
        <f>SUM(F23:F30)</f>
        <v>1472850</v>
      </c>
      <c r="G31" s="89">
        <f>SUM(G23:G30)</f>
        <v>1690383.8599999999</v>
      </c>
      <c r="H31" s="89">
        <f>SUM(H23:H30)</f>
        <v>516615.1</v>
      </c>
      <c r="I31" s="90"/>
      <c r="J31" s="90"/>
      <c r="K31" s="90"/>
      <c r="L31" s="91"/>
      <c r="M31" s="92"/>
      <c r="N31" s="93">
        <f>SUM(N23:N30)</f>
        <v>1472850</v>
      </c>
      <c r="O31" s="94"/>
    </row>
    <row r="33" spans="1:15" s="103" customFormat="1" ht="21.75" thickBot="1" x14ac:dyDescent="0.25">
      <c r="A33" s="72" t="s">
        <v>63</v>
      </c>
    </row>
    <row r="34" spans="1:15" ht="19.5" x14ac:dyDescent="0.3">
      <c r="A34" s="127" t="s">
        <v>154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27" t="s">
        <v>155</v>
      </c>
      <c r="N34" s="128"/>
      <c r="O34" s="130" t="s">
        <v>36</v>
      </c>
    </row>
    <row r="35" spans="1:15" ht="19.5" x14ac:dyDescent="0.2">
      <c r="A35" s="132" t="s">
        <v>156</v>
      </c>
      <c r="B35" s="125" t="s">
        <v>27</v>
      </c>
      <c r="C35" s="125" t="s">
        <v>157</v>
      </c>
      <c r="D35" s="125" t="s">
        <v>20</v>
      </c>
      <c r="E35" s="125" t="s">
        <v>158</v>
      </c>
      <c r="F35" s="125" t="s">
        <v>159</v>
      </c>
      <c r="G35" s="126" t="s">
        <v>160</v>
      </c>
      <c r="H35" s="125" t="s">
        <v>35</v>
      </c>
      <c r="I35" s="133" t="s">
        <v>161</v>
      </c>
      <c r="J35" s="133"/>
      <c r="K35" s="133"/>
      <c r="L35" s="134" t="s">
        <v>162</v>
      </c>
      <c r="M35" s="135" t="s">
        <v>163</v>
      </c>
      <c r="N35" s="125" t="s">
        <v>164</v>
      </c>
      <c r="O35" s="131"/>
    </row>
    <row r="36" spans="1:15" ht="39" x14ac:dyDescent="0.2">
      <c r="A36" s="132"/>
      <c r="B36" s="125"/>
      <c r="C36" s="125"/>
      <c r="D36" s="125"/>
      <c r="E36" s="125"/>
      <c r="F36" s="125"/>
      <c r="G36" s="126"/>
      <c r="H36" s="125"/>
      <c r="I36" s="75" t="s">
        <v>165</v>
      </c>
      <c r="J36" s="75" t="s">
        <v>166</v>
      </c>
      <c r="K36" s="75" t="s">
        <v>167</v>
      </c>
      <c r="L36" s="134"/>
      <c r="M36" s="135"/>
      <c r="N36" s="125"/>
      <c r="O36" s="131"/>
    </row>
    <row r="37" spans="1:15" ht="42" x14ac:dyDescent="0.35">
      <c r="A37" s="76">
        <v>1</v>
      </c>
      <c r="B37" s="104" t="s">
        <v>180</v>
      </c>
      <c r="C37" s="51">
        <v>40791</v>
      </c>
      <c r="D37" s="79">
        <v>1</v>
      </c>
      <c r="E37" s="79" t="s">
        <v>65</v>
      </c>
      <c r="F37" s="80">
        <v>96000</v>
      </c>
      <c r="G37" s="81">
        <f>+[1]ครุภัณฑ์สำนักงาน!J35</f>
        <v>0</v>
      </c>
      <c r="H37" s="81">
        <v>1</v>
      </c>
      <c r="I37" s="79" t="s">
        <v>168</v>
      </c>
      <c r="J37" s="79"/>
      <c r="K37" s="79"/>
      <c r="L37" s="82" t="s">
        <v>181</v>
      </c>
      <c r="M37" s="83"/>
      <c r="N37" s="84">
        <v>96000</v>
      </c>
      <c r="O37" s="85" t="s">
        <v>182</v>
      </c>
    </row>
    <row r="38" spans="1:15" ht="63" x14ac:dyDescent="0.35">
      <c r="A38" s="76">
        <v>2</v>
      </c>
      <c r="B38" s="105" t="s">
        <v>183</v>
      </c>
      <c r="C38" s="51">
        <v>42719</v>
      </c>
      <c r="D38" s="79">
        <v>1</v>
      </c>
      <c r="E38" s="79" t="s">
        <v>65</v>
      </c>
      <c r="F38" s="84">
        <v>100000</v>
      </c>
      <c r="G38" s="84">
        <v>58416.67</v>
      </c>
      <c r="H38" s="81">
        <f>+F38-G38</f>
        <v>41583.33</v>
      </c>
      <c r="I38" s="79" t="s">
        <v>168</v>
      </c>
      <c r="J38" s="79"/>
      <c r="K38" s="79"/>
      <c r="L38" s="82" t="s">
        <v>181</v>
      </c>
      <c r="M38" s="83" t="s">
        <v>16</v>
      </c>
      <c r="N38" s="106">
        <v>100000</v>
      </c>
      <c r="O38" s="85" t="s">
        <v>184</v>
      </c>
    </row>
    <row r="39" spans="1:15" ht="21" x14ac:dyDescent="0.35">
      <c r="A39" s="95">
        <v>3</v>
      </c>
      <c r="B39" s="21" t="s">
        <v>118</v>
      </c>
      <c r="C39" s="51">
        <v>43847</v>
      </c>
      <c r="D39" s="79">
        <v>1</v>
      </c>
      <c r="E39" s="79" t="s">
        <v>65</v>
      </c>
      <c r="F39" s="100">
        <v>26000</v>
      </c>
      <c r="G39" s="100">
        <v>2166.67</v>
      </c>
      <c r="H39" s="97">
        <v>23833.33</v>
      </c>
      <c r="I39" s="96" t="s">
        <v>172</v>
      </c>
      <c r="J39" s="96"/>
      <c r="K39" s="96"/>
      <c r="L39" s="98" t="s">
        <v>169</v>
      </c>
      <c r="M39" s="99"/>
      <c r="N39" s="107">
        <v>26000</v>
      </c>
      <c r="O39" s="101"/>
    </row>
    <row r="40" spans="1:15" ht="21" x14ac:dyDescent="0.35">
      <c r="A40" s="76">
        <v>4</v>
      </c>
      <c r="B40" s="21" t="s">
        <v>118</v>
      </c>
      <c r="C40" s="51">
        <v>43847</v>
      </c>
      <c r="D40" s="79">
        <v>1</v>
      </c>
      <c r="E40" s="79" t="s">
        <v>65</v>
      </c>
      <c r="F40" s="80">
        <v>26000</v>
      </c>
      <c r="G40" s="100">
        <v>2166.67</v>
      </c>
      <c r="H40" s="97">
        <v>23833.33</v>
      </c>
      <c r="I40" s="79" t="s">
        <v>168</v>
      </c>
      <c r="J40" s="79"/>
      <c r="K40" s="79"/>
      <c r="L40" s="98" t="s">
        <v>169</v>
      </c>
      <c r="M40" s="83"/>
      <c r="N40" s="107">
        <v>26000</v>
      </c>
      <c r="O40" s="85"/>
    </row>
    <row r="41" spans="1:15" ht="21" x14ac:dyDescent="0.35">
      <c r="A41" s="95">
        <v>5</v>
      </c>
      <c r="B41" s="21" t="s">
        <v>127</v>
      </c>
      <c r="C41" s="51">
        <v>43868</v>
      </c>
      <c r="D41" s="79">
        <v>1</v>
      </c>
      <c r="E41" s="79" t="s">
        <v>65</v>
      </c>
      <c r="F41" s="22">
        <v>8590</v>
      </c>
      <c r="G41" s="100">
        <f>-D55</f>
        <v>0</v>
      </c>
      <c r="H41" s="97"/>
      <c r="I41" s="79" t="s">
        <v>168</v>
      </c>
      <c r="J41" s="96"/>
      <c r="K41" s="96"/>
      <c r="L41" s="98" t="s">
        <v>169</v>
      </c>
      <c r="M41" s="99"/>
      <c r="N41" s="22">
        <v>8590</v>
      </c>
      <c r="O41" s="85" t="s">
        <v>125</v>
      </c>
    </row>
    <row r="42" spans="1:15" ht="21" x14ac:dyDescent="0.35">
      <c r="A42" s="95">
        <v>6</v>
      </c>
      <c r="B42" s="21" t="s">
        <v>127</v>
      </c>
      <c r="C42" s="51">
        <v>43868</v>
      </c>
      <c r="D42" s="79">
        <v>1</v>
      </c>
      <c r="E42" s="79" t="s">
        <v>65</v>
      </c>
      <c r="F42" s="22">
        <v>8590</v>
      </c>
      <c r="G42" s="100"/>
      <c r="H42" s="97"/>
      <c r="I42" s="79" t="s">
        <v>168</v>
      </c>
      <c r="J42" s="96"/>
      <c r="K42" s="96"/>
      <c r="L42" s="98" t="s">
        <v>169</v>
      </c>
      <c r="M42" s="99"/>
      <c r="N42" s="22">
        <v>8590</v>
      </c>
      <c r="O42" s="85" t="s">
        <v>125</v>
      </c>
    </row>
    <row r="43" spans="1:15" ht="21" x14ac:dyDescent="0.35">
      <c r="A43" s="95">
        <v>7</v>
      </c>
      <c r="B43" s="21" t="s">
        <v>127</v>
      </c>
      <c r="C43" s="51">
        <v>44020</v>
      </c>
      <c r="D43" s="79">
        <v>1</v>
      </c>
      <c r="E43" s="79" t="s">
        <v>65</v>
      </c>
      <c r="F43" s="22">
        <v>3200</v>
      </c>
      <c r="G43" s="100"/>
      <c r="H43" s="97"/>
      <c r="I43" s="79" t="s">
        <v>168</v>
      </c>
      <c r="J43" s="96"/>
      <c r="K43" s="96"/>
      <c r="L43" s="98" t="s">
        <v>169</v>
      </c>
      <c r="M43" s="99"/>
      <c r="N43" s="22">
        <v>3200</v>
      </c>
      <c r="O43" s="85" t="s">
        <v>125</v>
      </c>
    </row>
    <row r="44" spans="1:15" ht="21" x14ac:dyDescent="0.35">
      <c r="A44" s="95">
        <v>8</v>
      </c>
      <c r="B44" s="21" t="s">
        <v>127</v>
      </c>
      <c r="C44" s="51">
        <v>44020</v>
      </c>
      <c r="D44" s="79">
        <v>1</v>
      </c>
      <c r="E44" s="79" t="s">
        <v>65</v>
      </c>
      <c r="F44" s="22">
        <v>3200</v>
      </c>
      <c r="G44" s="100"/>
      <c r="H44" s="97"/>
      <c r="I44" s="79" t="s">
        <v>168</v>
      </c>
      <c r="J44" s="96"/>
      <c r="K44" s="96"/>
      <c r="L44" s="98" t="s">
        <v>169</v>
      </c>
      <c r="M44" s="99"/>
      <c r="N44" s="22">
        <v>3200</v>
      </c>
      <c r="O44" s="85" t="s">
        <v>125</v>
      </c>
    </row>
    <row r="45" spans="1:15" ht="21" x14ac:dyDescent="0.35">
      <c r="A45" s="95">
        <v>9</v>
      </c>
      <c r="B45" s="21" t="s">
        <v>141</v>
      </c>
      <c r="C45" s="51">
        <v>44041</v>
      </c>
      <c r="D45" s="79">
        <v>1</v>
      </c>
      <c r="E45" s="96" t="s">
        <v>39</v>
      </c>
      <c r="F45" s="22">
        <v>2500</v>
      </c>
      <c r="G45" s="100"/>
      <c r="H45" s="97"/>
      <c r="I45" s="79" t="s">
        <v>168</v>
      </c>
      <c r="J45" s="96"/>
      <c r="K45" s="96"/>
      <c r="L45" s="98" t="s">
        <v>169</v>
      </c>
      <c r="M45" s="99"/>
      <c r="N45" s="22">
        <v>2500</v>
      </c>
      <c r="O45" s="85" t="s">
        <v>125</v>
      </c>
    </row>
    <row r="46" spans="1:15" ht="21" x14ac:dyDescent="0.35">
      <c r="A46" s="95">
        <v>10</v>
      </c>
      <c r="B46" s="21" t="s">
        <v>141</v>
      </c>
      <c r="C46" s="51">
        <v>44041</v>
      </c>
      <c r="D46" s="79">
        <v>1</v>
      </c>
      <c r="E46" s="96" t="s">
        <v>39</v>
      </c>
      <c r="F46" s="22">
        <v>2500</v>
      </c>
      <c r="G46" s="100"/>
      <c r="H46" s="97"/>
      <c r="I46" s="79" t="s">
        <v>168</v>
      </c>
      <c r="J46" s="96"/>
      <c r="K46" s="96"/>
      <c r="L46" s="98" t="s">
        <v>169</v>
      </c>
      <c r="M46" s="99"/>
      <c r="N46" s="22">
        <v>2500</v>
      </c>
      <c r="O46" s="85" t="s">
        <v>125</v>
      </c>
    </row>
    <row r="47" spans="1:15" ht="21" x14ac:dyDescent="0.35">
      <c r="A47" s="95">
        <v>11</v>
      </c>
      <c r="B47" s="21" t="s">
        <v>141</v>
      </c>
      <c r="C47" s="51">
        <v>44041</v>
      </c>
      <c r="D47" s="79">
        <v>1</v>
      </c>
      <c r="E47" s="96" t="s">
        <v>39</v>
      </c>
      <c r="F47" s="22">
        <v>2500</v>
      </c>
      <c r="G47" s="100"/>
      <c r="H47" s="97"/>
      <c r="I47" s="79" t="s">
        <v>168</v>
      </c>
      <c r="J47" s="96"/>
      <c r="K47" s="96"/>
      <c r="L47" s="98" t="s">
        <v>169</v>
      </c>
      <c r="M47" s="99"/>
      <c r="N47" s="22">
        <v>2500</v>
      </c>
      <c r="O47" s="85" t="s">
        <v>125</v>
      </c>
    </row>
    <row r="48" spans="1:15" ht="21" x14ac:dyDescent="0.35">
      <c r="A48" s="95">
        <v>12</v>
      </c>
      <c r="B48" s="21" t="s">
        <v>141</v>
      </c>
      <c r="C48" s="51">
        <v>44041</v>
      </c>
      <c r="D48" s="79">
        <v>1</v>
      </c>
      <c r="E48" s="96" t="s">
        <v>39</v>
      </c>
      <c r="F48" s="22">
        <v>2500</v>
      </c>
      <c r="G48" s="100"/>
      <c r="H48" s="97"/>
      <c r="I48" s="79" t="s">
        <v>168</v>
      </c>
      <c r="J48" s="96"/>
      <c r="K48" s="96"/>
      <c r="L48" s="98" t="s">
        <v>169</v>
      </c>
      <c r="M48" s="99"/>
      <c r="N48" s="22">
        <v>2500</v>
      </c>
      <c r="O48" s="85" t="s">
        <v>125</v>
      </c>
    </row>
    <row r="49" spans="1:15" ht="21" x14ac:dyDescent="0.35">
      <c r="A49" s="95">
        <v>13</v>
      </c>
      <c r="B49" s="21" t="s">
        <v>196</v>
      </c>
      <c r="C49" s="51">
        <v>43999</v>
      </c>
      <c r="D49" s="96">
        <v>100</v>
      </c>
      <c r="E49" s="96" t="s">
        <v>202</v>
      </c>
      <c r="F49" s="22">
        <v>17000</v>
      </c>
      <c r="G49" s="100"/>
      <c r="H49" s="97"/>
      <c r="I49" s="96" t="s">
        <v>172</v>
      </c>
      <c r="J49" s="96"/>
      <c r="K49" s="96"/>
      <c r="L49" s="98" t="s">
        <v>169</v>
      </c>
      <c r="M49" s="99"/>
      <c r="N49" s="22">
        <v>17000</v>
      </c>
      <c r="O49" s="85" t="s">
        <v>125</v>
      </c>
    </row>
    <row r="50" spans="1:15" ht="20.25" thickBot="1" x14ac:dyDescent="0.25">
      <c r="A50" s="123" t="s">
        <v>170</v>
      </c>
      <c r="B50" s="124"/>
      <c r="C50" s="88"/>
      <c r="D50" s="88"/>
      <c r="E50" s="88"/>
      <c r="F50" s="89">
        <f>SUM(F37:F49)</f>
        <v>298580</v>
      </c>
      <c r="G50" s="89">
        <f>SUM(G37:G40)</f>
        <v>62750.009999999995</v>
      </c>
      <c r="H50" s="89">
        <f>SUM(H37:H40)</f>
        <v>89250.99</v>
      </c>
      <c r="I50" s="90"/>
      <c r="J50" s="90"/>
      <c r="K50" s="90"/>
      <c r="L50" s="91"/>
      <c r="M50" s="92"/>
      <c r="N50" s="93">
        <f>SUM(N37:N49)</f>
        <v>298580</v>
      </c>
      <c r="O50" s="94"/>
    </row>
    <row r="52" spans="1:15" s="103" customFormat="1" ht="21.75" thickBot="1" x14ac:dyDescent="0.25">
      <c r="A52" s="137" t="s">
        <v>146</v>
      </c>
      <c r="B52" s="137"/>
    </row>
    <row r="53" spans="1:15" ht="19.5" x14ac:dyDescent="0.3">
      <c r="A53" s="127" t="s">
        <v>154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127" t="s">
        <v>155</v>
      </c>
      <c r="N53" s="128"/>
      <c r="O53" s="130" t="s">
        <v>36</v>
      </c>
    </row>
    <row r="54" spans="1:15" ht="19.5" x14ac:dyDescent="0.2">
      <c r="A54" s="132" t="s">
        <v>156</v>
      </c>
      <c r="B54" s="125" t="s">
        <v>27</v>
      </c>
      <c r="C54" s="125" t="s">
        <v>157</v>
      </c>
      <c r="D54" s="125" t="s">
        <v>20</v>
      </c>
      <c r="E54" s="125" t="s">
        <v>158</v>
      </c>
      <c r="F54" s="125" t="s">
        <v>159</v>
      </c>
      <c r="G54" s="126" t="s">
        <v>160</v>
      </c>
      <c r="H54" s="125" t="s">
        <v>35</v>
      </c>
      <c r="I54" s="133" t="s">
        <v>161</v>
      </c>
      <c r="J54" s="133"/>
      <c r="K54" s="133"/>
      <c r="L54" s="134" t="s">
        <v>162</v>
      </c>
      <c r="M54" s="135" t="s">
        <v>163</v>
      </c>
      <c r="N54" s="125" t="s">
        <v>164</v>
      </c>
      <c r="O54" s="131"/>
    </row>
    <row r="55" spans="1:15" ht="39" x14ac:dyDescent="0.2">
      <c r="A55" s="132"/>
      <c r="B55" s="125"/>
      <c r="C55" s="125"/>
      <c r="D55" s="125"/>
      <c r="E55" s="125"/>
      <c r="F55" s="125"/>
      <c r="G55" s="126"/>
      <c r="H55" s="125"/>
      <c r="I55" s="75" t="s">
        <v>165</v>
      </c>
      <c r="J55" s="75" t="s">
        <v>166</v>
      </c>
      <c r="K55" s="75" t="s">
        <v>167</v>
      </c>
      <c r="L55" s="134"/>
      <c r="M55" s="135"/>
      <c r="N55" s="125"/>
      <c r="O55" s="131"/>
    </row>
    <row r="56" spans="1:15" ht="21" x14ac:dyDescent="0.35">
      <c r="A56" s="76">
        <v>1</v>
      </c>
      <c r="B56" s="111" t="s">
        <v>147</v>
      </c>
      <c r="C56" s="51">
        <v>43878</v>
      </c>
      <c r="D56" s="79">
        <v>1</v>
      </c>
      <c r="E56" s="79" t="s">
        <v>65</v>
      </c>
      <c r="F56" s="80">
        <v>4000</v>
      </c>
      <c r="G56" s="81">
        <f>+[1]ครุภัณฑ์โฆษณาและเผยแพร่!J74</f>
        <v>0</v>
      </c>
      <c r="H56" s="81">
        <f>+F56-G56</f>
        <v>4000</v>
      </c>
      <c r="I56" s="79"/>
      <c r="J56" s="79"/>
      <c r="K56" s="79" t="s">
        <v>168</v>
      </c>
      <c r="L56" s="82" t="s">
        <v>169</v>
      </c>
      <c r="M56" s="83"/>
      <c r="N56" s="84">
        <v>4000</v>
      </c>
      <c r="O56" s="85" t="s">
        <v>125</v>
      </c>
    </row>
    <row r="57" spans="1:15" ht="21" x14ac:dyDescent="0.35">
      <c r="A57" s="76"/>
      <c r="B57" s="29"/>
      <c r="C57" s="79"/>
      <c r="D57" s="79"/>
      <c r="E57" s="79"/>
      <c r="F57" s="84"/>
      <c r="G57" s="84"/>
      <c r="H57" s="84"/>
      <c r="I57" s="79"/>
      <c r="J57" s="79"/>
      <c r="K57" s="79"/>
      <c r="L57" s="82"/>
      <c r="M57" s="83"/>
      <c r="N57" s="84"/>
      <c r="O57" s="85"/>
    </row>
    <row r="58" spans="1:15" ht="20.25" thickBot="1" x14ac:dyDescent="0.25">
      <c r="A58" s="123" t="s">
        <v>170</v>
      </c>
      <c r="B58" s="124"/>
      <c r="C58" s="88"/>
      <c r="D58" s="88"/>
      <c r="E58" s="88"/>
      <c r="F58" s="89">
        <f>SUM(F56:F57)</f>
        <v>4000</v>
      </c>
      <c r="G58" s="89">
        <f>SUM(G56:G57)</f>
        <v>0</v>
      </c>
      <c r="H58" s="89">
        <f>SUM(H56:H57)</f>
        <v>4000</v>
      </c>
      <c r="I58" s="90"/>
      <c r="J58" s="90"/>
      <c r="K58" s="90"/>
      <c r="L58" s="91"/>
      <c r="M58" s="92"/>
      <c r="N58" s="93">
        <f>SUM(N56:N57)</f>
        <v>4000</v>
      </c>
      <c r="O58" s="94"/>
    </row>
    <row r="60" spans="1:15" s="103" customFormat="1" ht="21.75" thickBot="1" x14ac:dyDescent="0.25">
      <c r="A60" s="72" t="s">
        <v>76</v>
      </c>
    </row>
    <row r="61" spans="1:15" ht="19.5" x14ac:dyDescent="0.3">
      <c r="A61" s="127" t="s">
        <v>154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27" t="s">
        <v>155</v>
      </c>
      <c r="N61" s="128"/>
      <c r="O61" s="130" t="s">
        <v>36</v>
      </c>
    </row>
    <row r="62" spans="1:15" ht="19.5" x14ac:dyDescent="0.2">
      <c r="A62" s="132" t="s">
        <v>156</v>
      </c>
      <c r="B62" s="125" t="s">
        <v>27</v>
      </c>
      <c r="C62" s="125" t="s">
        <v>157</v>
      </c>
      <c r="D62" s="125" t="s">
        <v>20</v>
      </c>
      <c r="E62" s="125" t="s">
        <v>158</v>
      </c>
      <c r="F62" s="125" t="s">
        <v>159</v>
      </c>
      <c r="G62" s="126" t="s">
        <v>160</v>
      </c>
      <c r="H62" s="125" t="s">
        <v>35</v>
      </c>
      <c r="I62" s="133" t="s">
        <v>161</v>
      </c>
      <c r="J62" s="133"/>
      <c r="K62" s="133"/>
      <c r="L62" s="134" t="s">
        <v>162</v>
      </c>
      <c r="M62" s="135" t="s">
        <v>163</v>
      </c>
      <c r="N62" s="125" t="s">
        <v>164</v>
      </c>
      <c r="O62" s="131"/>
    </row>
    <row r="63" spans="1:15" ht="39" x14ac:dyDescent="0.2">
      <c r="A63" s="132"/>
      <c r="B63" s="125"/>
      <c r="C63" s="125"/>
      <c r="D63" s="125"/>
      <c r="E63" s="125"/>
      <c r="F63" s="125"/>
      <c r="G63" s="126"/>
      <c r="H63" s="125"/>
      <c r="I63" s="75" t="s">
        <v>165</v>
      </c>
      <c r="J63" s="75" t="s">
        <v>166</v>
      </c>
      <c r="K63" s="75" t="s">
        <v>167</v>
      </c>
      <c r="L63" s="134"/>
      <c r="M63" s="135"/>
      <c r="N63" s="125"/>
      <c r="O63" s="131"/>
    </row>
    <row r="64" spans="1:15" ht="21" x14ac:dyDescent="0.35">
      <c r="A64" s="76">
        <v>1</v>
      </c>
      <c r="B64" s="64" t="s">
        <v>186</v>
      </c>
      <c r="C64" s="109">
        <v>41444</v>
      </c>
      <c r="D64" s="79">
        <v>1</v>
      </c>
      <c r="E64" s="79" t="s">
        <v>65</v>
      </c>
      <c r="F64" s="80">
        <v>30000</v>
      </c>
      <c r="G64" s="81"/>
      <c r="H64" s="81">
        <v>1</v>
      </c>
      <c r="I64" s="79" t="s">
        <v>168</v>
      </c>
      <c r="J64" s="79"/>
      <c r="K64" s="79"/>
      <c r="L64" s="82" t="s">
        <v>169</v>
      </c>
      <c r="M64" s="83"/>
      <c r="N64" s="84">
        <v>30000</v>
      </c>
      <c r="O64" s="85"/>
    </row>
    <row r="65" spans="1:15" ht="21" x14ac:dyDescent="0.35">
      <c r="A65" s="76">
        <v>2</v>
      </c>
      <c r="B65" s="108" t="s">
        <v>190</v>
      </c>
      <c r="C65" s="109">
        <v>42177</v>
      </c>
      <c r="D65" s="79">
        <v>1</v>
      </c>
      <c r="E65" s="79" t="s">
        <v>73</v>
      </c>
      <c r="F65" s="84">
        <v>36570</v>
      </c>
      <c r="G65" s="84"/>
      <c r="H65" s="84">
        <v>1</v>
      </c>
      <c r="I65" s="79" t="s">
        <v>172</v>
      </c>
      <c r="J65" s="79"/>
      <c r="K65" s="79"/>
      <c r="L65" s="82" t="s">
        <v>169</v>
      </c>
      <c r="M65" s="83"/>
      <c r="N65" s="84">
        <v>36570</v>
      </c>
      <c r="O65" s="85"/>
    </row>
    <row r="66" spans="1:15" ht="21" x14ac:dyDescent="0.35">
      <c r="A66" s="76">
        <v>3</v>
      </c>
      <c r="B66" s="108" t="s">
        <v>190</v>
      </c>
      <c r="C66" s="109">
        <v>42178</v>
      </c>
      <c r="D66" s="96">
        <v>2</v>
      </c>
      <c r="E66" s="79" t="s">
        <v>73</v>
      </c>
      <c r="F66" s="100">
        <v>73140</v>
      </c>
      <c r="G66" s="100"/>
      <c r="H66" s="100">
        <v>1</v>
      </c>
      <c r="I66" s="79" t="s">
        <v>172</v>
      </c>
      <c r="J66" s="96"/>
      <c r="K66" s="96"/>
      <c r="L66" s="82" t="s">
        <v>169</v>
      </c>
      <c r="M66" s="99"/>
      <c r="N66" s="100">
        <v>73140</v>
      </c>
      <c r="O66" s="101"/>
    </row>
    <row r="67" spans="1:15" ht="20.25" thickBot="1" x14ac:dyDescent="0.25">
      <c r="A67" s="123" t="s">
        <v>170</v>
      </c>
      <c r="B67" s="124"/>
      <c r="C67" s="88"/>
      <c r="D67" s="88"/>
      <c r="E67" s="88"/>
      <c r="F67" s="89">
        <f>SUM(F64:F65)</f>
        <v>66570</v>
      </c>
      <c r="G67" s="89">
        <f>SUM(G64:G65)</f>
        <v>0</v>
      </c>
      <c r="H67" s="89">
        <f>SUM(H64:H65)</f>
        <v>2</v>
      </c>
      <c r="I67" s="90"/>
      <c r="J67" s="90"/>
      <c r="K67" s="90"/>
      <c r="L67" s="82"/>
      <c r="M67" s="92"/>
      <c r="N67" s="93">
        <f>SUM(N64:N66)</f>
        <v>139710</v>
      </c>
      <c r="O67" s="94"/>
    </row>
    <row r="69" spans="1:15" s="103" customFormat="1" ht="21.75" thickBot="1" x14ac:dyDescent="0.25">
      <c r="A69" s="72" t="s">
        <v>203</v>
      </c>
    </row>
    <row r="70" spans="1:15" ht="19.5" x14ac:dyDescent="0.3">
      <c r="A70" s="127" t="s">
        <v>154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9"/>
      <c r="M70" s="127" t="s">
        <v>155</v>
      </c>
      <c r="N70" s="128"/>
      <c r="O70" s="130" t="s">
        <v>36</v>
      </c>
    </row>
    <row r="71" spans="1:15" ht="19.5" x14ac:dyDescent="0.2">
      <c r="A71" s="132" t="s">
        <v>156</v>
      </c>
      <c r="B71" s="125" t="s">
        <v>27</v>
      </c>
      <c r="C71" s="125" t="s">
        <v>157</v>
      </c>
      <c r="D71" s="125" t="s">
        <v>20</v>
      </c>
      <c r="E71" s="125" t="s">
        <v>158</v>
      </c>
      <c r="F71" s="125" t="s">
        <v>159</v>
      </c>
      <c r="G71" s="126" t="s">
        <v>160</v>
      </c>
      <c r="H71" s="125" t="s">
        <v>35</v>
      </c>
      <c r="I71" s="133" t="s">
        <v>161</v>
      </c>
      <c r="J71" s="133"/>
      <c r="K71" s="133"/>
      <c r="L71" s="134" t="s">
        <v>162</v>
      </c>
      <c r="M71" s="135" t="s">
        <v>163</v>
      </c>
      <c r="N71" s="125" t="s">
        <v>164</v>
      </c>
      <c r="O71" s="131"/>
    </row>
    <row r="72" spans="1:15" ht="39" x14ac:dyDescent="0.2">
      <c r="A72" s="132"/>
      <c r="B72" s="125"/>
      <c r="C72" s="125"/>
      <c r="D72" s="125"/>
      <c r="E72" s="125"/>
      <c r="F72" s="125"/>
      <c r="G72" s="126"/>
      <c r="H72" s="125"/>
      <c r="I72" s="75" t="s">
        <v>165</v>
      </c>
      <c r="J72" s="75" t="s">
        <v>166</v>
      </c>
      <c r="K72" s="75" t="s">
        <v>167</v>
      </c>
      <c r="L72" s="134"/>
      <c r="M72" s="135"/>
      <c r="N72" s="125"/>
      <c r="O72" s="131"/>
    </row>
    <row r="73" spans="1:15" ht="21" x14ac:dyDescent="0.35">
      <c r="A73" s="76">
        <v>1</v>
      </c>
      <c r="B73" s="104" t="s">
        <v>207</v>
      </c>
      <c r="C73" s="78">
        <v>43999</v>
      </c>
      <c r="D73" s="79">
        <v>2</v>
      </c>
      <c r="E73" s="79" t="s">
        <v>202</v>
      </c>
      <c r="F73" s="80">
        <v>1980</v>
      </c>
      <c r="G73" s="81">
        <f>+[1]ครุภัณฑ์โฆษณาและเผยแพร่!J92</f>
        <v>0</v>
      </c>
      <c r="H73" s="81">
        <f>+F73-G73</f>
        <v>1980</v>
      </c>
      <c r="I73" s="79"/>
      <c r="J73" s="79"/>
      <c r="K73" s="79" t="s">
        <v>168</v>
      </c>
      <c r="L73" s="82" t="s">
        <v>169</v>
      </c>
      <c r="M73" s="83"/>
      <c r="N73" s="84">
        <v>1980</v>
      </c>
      <c r="O73" s="85" t="s">
        <v>125</v>
      </c>
    </row>
    <row r="74" spans="1:15" ht="21" x14ac:dyDescent="0.35">
      <c r="A74" s="76">
        <v>2</v>
      </c>
      <c r="B74" s="104" t="s">
        <v>209</v>
      </c>
      <c r="C74" s="78">
        <v>43999</v>
      </c>
      <c r="D74" s="79">
        <v>3</v>
      </c>
      <c r="E74" s="79" t="s">
        <v>202</v>
      </c>
      <c r="F74" s="84">
        <v>1290</v>
      </c>
      <c r="G74" s="84"/>
      <c r="H74" s="84">
        <v>1290</v>
      </c>
      <c r="I74" s="79"/>
      <c r="J74" s="79"/>
      <c r="K74" s="79" t="s">
        <v>168</v>
      </c>
      <c r="L74" s="82" t="s">
        <v>169</v>
      </c>
      <c r="M74" s="83"/>
      <c r="N74" s="84">
        <v>1290</v>
      </c>
      <c r="O74" s="85"/>
    </row>
    <row r="75" spans="1:15" ht="20.25" thickBot="1" x14ac:dyDescent="0.25">
      <c r="A75" s="123" t="s">
        <v>170</v>
      </c>
      <c r="B75" s="124"/>
      <c r="C75" s="88"/>
      <c r="D75" s="88"/>
      <c r="E75" s="88"/>
      <c r="F75" s="89">
        <f>SUM(F73:F74)</f>
        <v>3270</v>
      </c>
      <c r="G75" s="89">
        <f>SUM(G73:G74)</f>
        <v>0</v>
      </c>
      <c r="H75" s="89">
        <f>SUM(H73:H74)</f>
        <v>3270</v>
      </c>
      <c r="I75" s="90"/>
      <c r="J75" s="90"/>
      <c r="K75" s="90"/>
      <c r="L75" s="91"/>
      <c r="M75" s="92"/>
      <c r="N75" s="93">
        <f>SUM(N73:N74)</f>
        <v>3270</v>
      </c>
      <c r="O75" s="94"/>
    </row>
    <row r="78" spans="1:15" s="103" customFormat="1" ht="21.75" thickBot="1" x14ac:dyDescent="0.25">
      <c r="A78" s="72" t="s">
        <v>70</v>
      </c>
    </row>
    <row r="79" spans="1:15" ht="19.5" x14ac:dyDescent="0.3">
      <c r="A79" s="127" t="s">
        <v>154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9"/>
      <c r="M79" s="127" t="s">
        <v>155</v>
      </c>
      <c r="N79" s="128"/>
      <c r="O79" s="130" t="s">
        <v>36</v>
      </c>
    </row>
    <row r="80" spans="1:15" ht="19.5" x14ac:dyDescent="0.2">
      <c r="A80" s="132" t="s">
        <v>156</v>
      </c>
      <c r="B80" s="125" t="s">
        <v>27</v>
      </c>
      <c r="C80" s="125" t="s">
        <v>157</v>
      </c>
      <c r="D80" s="125" t="s">
        <v>20</v>
      </c>
      <c r="E80" s="125" t="s">
        <v>158</v>
      </c>
      <c r="F80" s="125" t="s">
        <v>159</v>
      </c>
      <c r="G80" s="126" t="s">
        <v>160</v>
      </c>
      <c r="H80" s="125" t="s">
        <v>35</v>
      </c>
      <c r="I80" s="133" t="s">
        <v>161</v>
      </c>
      <c r="J80" s="133"/>
      <c r="K80" s="133"/>
      <c r="L80" s="134" t="s">
        <v>162</v>
      </c>
      <c r="M80" s="135" t="s">
        <v>163</v>
      </c>
      <c r="N80" s="125" t="s">
        <v>164</v>
      </c>
      <c r="O80" s="131"/>
    </row>
    <row r="81" spans="1:15" ht="39" x14ac:dyDescent="0.2">
      <c r="A81" s="132"/>
      <c r="B81" s="125"/>
      <c r="C81" s="125"/>
      <c r="D81" s="125"/>
      <c r="E81" s="125"/>
      <c r="F81" s="125"/>
      <c r="G81" s="126"/>
      <c r="H81" s="125"/>
      <c r="I81" s="75" t="s">
        <v>165</v>
      </c>
      <c r="J81" s="75" t="s">
        <v>166</v>
      </c>
      <c r="K81" s="75" t="s">
        <v>167</v>
      </c>
      <c r="L81" s="134"/>
      <c r="M81" s="135"/>
      <c r="N81" s="125"/>
      <c r="O81" s="131"/>
    </row>
    <row r="82" spans="1:15" ht="42" x14ac:dyDescent="0.35">
      <c r="A82" s="76">
        <v>1</v>
      </c>
      <c r="B82" s="104" t="s">
        <v>213</v>
      </c>
      <c r="C82" s="78">
        <v>41911</v>
      </c>
      <c r="D82" s="79">
        <v>90</v>
      </c>
      <c r="E82" s="79" t="s">
        <v>73</v>
      </c>
      <c r="F82" s="80">
        <v>1053</v>
      </c>
      <c r="G82" s="81">
        <f>+[1]ครุภัณฑ์โฆษณาและเผยแพร่!J101</f>
        <v>0</v>
      </c>
      <c r="H82" s="81">
        <f>+F82-G82</f>
        <v>1053</v>
      </c>
      <c r="I82" s="79"/>
      <c r="J82" s="79"/>
      <c r="K82" s="79" t="s">
        <v>168</v>
      </c>
      <c r="L82" s="82" t="s">
        <v>169</v>
      </c>
      <c r="M82" s="83"/>
      <c r="N82" s="84">
        <v>94800</v>
      </c>
      <c r="O82" s="85" t="s">
        <v>125</v>
      </c>
    </row>
    <row r="83" spans="1:15" ht="21" x14ac:dyDescent="0.35">
      <c r="A83" s="76"/>
      <c r="B83" s="104"/>
      <c r="C83" s="78"/>
      <c r="D83" s="79"/>
      <c r="E83" s="79"/>
      <c r="F83" s="84"/>
      <c r="G83" s="84"/>
      <c r="H83" s="84"/>
      <c r="I83" s="79"/>
      <c r="J83" s="79"/>
      <c r="K83" s="79"/>
      <c r="L83" s="82"/>
      <c r="M83" s="83"/>
      <c r="N83" s="84"/>
      <c r="O83" s="85"/>
    </row>
    <row r="84" spans="1:15" ht="20.25" thickBot="1" x14ac:dyDescent="0.25">
      <c r="A84" s="123" t="s">
        <v>170</v>
      </c>
      <c r="B84" s="124"/>
      <c r="C84" s="88"/>
      <c r="D84" s="88"/>
      <c r="E84" s="88"/>
      <c r="F84" s="89">
        <f>SUM(F82:F83)</f>
        <v>1053</v>
      </c>
      <c r="G84" s="89">
        <f>SUM(G82:G83)</f>
        <v>0</v>
      </c>
      <c r="H84" s="89">
        <f>SUM(H82:H83)</f>
        <v>1053</v>
      </c>
      <c r="I84" s="90"/>
      <c r="J84" s="90"/>
      <c r="K84" s="90"/>
      <c r="L84" s="91"/>
      <c r="M84" s="92"/>
      <c r="N84" s="93">
        <f>SUM(N82:N83)</f>
        <v>94800</v>
      </c>
      <c r="O84" s="94"/>
    </row>
    <row r="88" spans="1:15" x14ac:dyDescent="0.2">
      <c r="G88" t="s">
        <v>215</v>
      </c>
    </row>
    <row r="89" spans="1:15" x14ac:dyDescent="0.2">
      <c r="G89" t="s">
        <v>216</v>
      </c>
    </row>
    <row r="91" spans="1:15" x14ac:dyDescent="0.2">
      <c r="G91" t="s">
        <v>217</v>
      </c>
    </row>
    <row r="92" spans="1:15" x14ac:dyDescent="0.2">
      <c r="G92" t="s">
        <v>216</v>
      </c>
    </row>
    <row r="94" spans="1:15" x14ac:dyDescent="0.2">
      <c r="G94" t="s">
        <v>217</v>
      </c>
    </row>
    <row r="95" spans="1:15" x14ac:dyDescent="0.2">
      <c r="G95" t="s">
        <v>216</v>
      </c>
    </row>
  </sheetData>
  <mergeCells count="117">
    <mergeCell ref="A84:B84"/>
    <mergeCell ref="A75:B75"/>
    <mergeCell ref="A79:L79"/>
    <mergeCell ref="M79:N79"/>
    <mergeCell ref="O79:O81"/>
    <mergeCell ref="A80:A81"/>
    <mergeCell ref="B80:B81"/>
    <mergeCell ref="C80:C81"/>
    <mergeCell ref="D80:D81"/>
    <mergeCell ref="E80:E81"/>
    <mergeCell ref="F80:F81"/>
    <mergeCell ref="G80:G81"/>
    <mergeCell ref="H80:H81"/>
    <mergeCell ref="I80:K80"/>
    <mergeCell ref="L80:L81"/>
    <mergeCell ref="M80:M81"/>
    <mergeCell ref="N80:N81"/>
    <mergeCell ref="A70:L70"/>
    <mergeCell ref="M70:N70"/>
    <mergeCell ref="O70:O72"/>
    <mergeCell ref="A71:A72"/>
    <mergeCell ref="B71:B72"/>
    <mergeCell ref="C71:C72"/>
    <mergeCell ref="D71:D72"/>
    <mergeCell ref="E71:E72"/>
    <mergeCell ref="F71:F72"/>
    <mergeCell ref="G71:G72"/>
    <mergeCell ref="H71:H72"/>
    <mergeCell ref="I71:K71"/>
    <mergeCell ref="L71:L72"/>
    <mergeCell ref="M71:M72"/>
    <mergeCell ref="N71:N72"/>
    <mergeCell ref="A58:B58"/>
    <mergeCell ref="A52:B52"/>
    <mergeCell ref="A50:B50"/>
    <mergeCell ref="A53:L53"/>
    <mergeCell ref="M53:N53"/>
    <mergeCell ref="O53:O55"/>
    <mergeCell ref="A54:A55"/>
    <mergeCell ref="B54:B55"/>
    <mergeCell ref="C54:C55"/>
    <mergeCell ref="D54:D55"/>
    <mergeCell ref="E54:E55"/>
    <mergeCell ref="F54:F55"/>
    <mergeCell ref="G54:G55"/>
    <mergeCell ref="H54:H55"/>
    <mergeCell ref="I54:K54"/>
    <mergeCell ref="L54:L55"/>
    <mergeCell ref="M54:M55"/>
    <mergeCell ref="N54:N55"/>
    <mergeCell ref="A31:B31"/>
    <mergeCell ref="A34:L34"/>
    <mergeCell ref="M34:N34"/>
    <mergeCell ref="O34:O36"/>
    <mergeCell ref="A35:A36"/>
    <mergeCell ref="B35:B36"/>
    <mergeCell ref="C35:C36"/>
    <mergeCell ref="D35:D36"/>
    <mergeCell ref="E35:E36"/>
    <mergeCell ref="F35:F36"/>
    <mergeCell ref="G35:G36"/>
    <mergeCell ref="H35:H36"/>
    <mergeCell ref="I35:K35"/>
    <mergeCell ref="L35:L36"/>
    <mergeCell ref="M35:M36"/>
    <mergeCell ref="N35:N36"/>
    <mergeCell ref="O20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K21"/>
    <mergeCell ref="L21:L22"/>
    <mergeCell ref="M21:M22"/>
    <mergeCell ref="N21:N22"/>
    <mergeCell ref="A1:O1"/>
    <mergeCell ref="A2:O2"/>
    <mergeCell ref="A3:O3"/>
    <mergeCell ref="A6:L6"/>
    <mergeCell ref="M6:N6"/>
    <mergeCell ref="O6:O8"/>
    <mergeCell ref="A7:A8"/>
    <mergeCell ref="B7:B8"/>
    <mergeCell ref="C7:C8"/>
    <mergeCell ref="D7:D8"/>
    <mergeCell ref="M7:M8"/>
    <mergeCell ref="N7:N8"/>
    <mergeCell ref="I7:K7"/>
    <mergeCell ref="L7:L8"/>
    <mergeCell ref="A18:E18"/>
    <mergeCell ref="A16:B16"/>
    <mergeCell ref="E7:E8"/>
    <mergeCell ref="F7:F8"/>
    <mergeCell ref="G7:G8"/>
    <mergeCell ref="A67:B67"/>
    <mergeCell ref="A61:L61"/>
    <mergeCell ref="M61:N61"/>
    <mergeCell ref="O61:O63"/>
    <mergeCell ref="A62:A63"/>
    <mergeCell ref="B62:B63"/>
    <mergeCell ref="C62:C63"/>
    <mergeCell ref="D62:D63"/>
    <mergeCell ref="E62:E63"/>
    <mergeCell ref="F62:F63"/>
    <mergeCell ref="G62:G63"/>
    <mergeCell ref="H62:H63"/>
    <mergeCell ref="I62:K62"/>
    <mergeCell ref="L62:L63"/>
    <mergeCell ref="M62:M63"/>
    <mergeCell ref="N62:N63"/>
    <mergeCell ref="H7:H8"/>
    <mergeCell ref="A20:L20"/>
    <mergeCell ref="M20:N20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G40" sqref="G40"/>
    </sheetView>
  </sheetViews>
  <sheetFormatPr defaultRowHeight="13.5" x14ac:dyDescent="0.25"/>
  <cols>
    <col min="1" max="1" width="9.5" style="56" customWidth="1"/>
    <col min="2" max="2" width="11.125" style="56" customWidth="1"/>
    <col min="3" max="3" width="32.25" style="56" customWidth="1"/>
    <col min="4" max="4" width="7" style="56" customWidth="1"/>
    <col min="5" max="5" width="10.875" style="56" bestFit="1" customWidth="1"/>
    <col min="6" max="6" width="10.5" style="56" customWidth="1"/>
    <col min="7" max="7" width="6.125" style="56" customWidth="1"/>
    <col min="8" max="8" width="7" style="56" customWidth="1"/>
    <col min="9" max="9" width="10.625" style="56" customWidth="1"/>
    <col min="10" max="11" width="12.25" style="56" bestFit="1" customWidth="1"/>
    <col min="12" max="12" width="15.375" style="56" customWidth="1"/>
    <col min="13" max="256" width="9" style="56"/>
    <col min="257" max="257" width="9.5" style="56" customWidth="1"/>
    <col min="258" max="258" width="11.125" style="56" customWidth="1"/>
    <col min="259" max="259" width="32.25" style="56" customWidth="1"/>
    <col min="260" max="260" width="7" style="56" customWidth="1"/>
    <col min="261" max="261" width="10.875" style="56" bestFit="1" customWidth="1"/>
    <col min="262" max="262" width="10.5" style="56" customWidth="1"/>
    <col min="263" max="263" width="6.125" style="56" customWidth="1"/>
    <col min="264" max="264" width="7" style="56" customWidth="1"/>
    <col min="265" max="265" width="10.625" style="56" customWidth="1"/>
    <col min="266" max="267" width="12.25" style="56" bestFit="1" customWidth="1"/>
    <col min="268" max="268" width="15.375" style="56" customWidth="1"/>
    <col min="269" max="512" width="9" style="56"/>
    <col min="513" max="513" width="9.5" style="56" customWidth="1"/>
    <col min="514" max="514" width="11.125" style="56" customWidth="1"/>
    <col min="515" max="515" width="32.25" style="56" customWidth="1"/>
    <col min="516" max="516" width="7" style="56" customWidth="1"/>
    <col min="517" max="517" width="10.875" style="56" bestFit="1" customWidth="1"/>
    <col min="518" max="518" width="10.5" style="56" customWidth="1"/>
    <col min="519" max="519" width="6.125" style="56" customWidth="1"/>
    <col min="520" max="520" width="7" style="56" customWidth="1"/>
    <col min="521" max="521" width="10.625" style="56" customWidth="1"/>
    <col min="522" max="523" width="12.25" style="56" bestFit="1" customWidth="1"/>
    <col min="524" max="524" width="15.375" style="56" customWidth="1"/>
    <col min="525" max="768" width="9" style="56"/>
    <col min="769" max="769" width="9.5" style="56" customWidth="1"/>
    <col min="770" max="770" width="11.125" style="56" customWidth="1"/>
    <col min="771" max="771" width="32.25" style="56" customWidth="1"/>
    <col min="772" max="772" width="7" style="56" customWidth="1"/>
    <col min="773" max="773" width="10.875" style="56" bestFit="1" customWidth="1"/>
    <col min="774" max="774" width="10.5" style="56" customWidth="1"/>
    <col min="775" max="775" width="6.125" style="56" customWidth="1"/>
    <col min="776" max="776" width="7" style="56" customWidth="1"/>
    <col min="777" max="777" width="10.625" style="56" customWidth="1"/>
    <col min="778" max="779" width="12.25" style="56" bestFit="1" customWidth="1"/>
    <col min="780" max="780" width="15.375" style="56" customWidth="1"/>
    <col min="781" max="1024" width="9" style="56"/>
    <col min="1025" max="1025" width="9.5" style="56" customWidth="1"/>
    <col min="1026" max="1026" width="11.125" style="56" customWidth="1"/>
    <col min="1027" max="1027" width="32.25" style="56" customWidth="1"/>
    <col min="1028" max="1028" width="7" style="56" customWidth="1"/>
    <col min="1029" max="1029" width="10.875" style="56" bestFit="1" customWidth="1"/>
    <col min="1030" max="1030" width="10.5" style="56" customWidth="1"/>
    <col min="1031" max="1031" width="6.125" style="56" customWidth="1"/>
    <col min="1032" max="1032" width="7" style="56" customWidth="1"/>
    <col min="1033" max="1033" width="10.625" style="56" customWidth="1"/>
    <col min="1034" max="1035" width="12.25" style="56" bestFit="1" customWidth="1"/>
    <col min="1036" max="1036" width="15.375" style="56" customWidth="1"/>
    <col min="1037" max="1280" width="9" style="56"/>
    <col min="1281" max="1281" width="9.5" style="56" customWidth="1"/>
    <col min="1282" max="1282" width="11.125" style="56" customWidth="1"/>
    <col min="1283" max="1283" width="32.25" style="56" customWidth="1"/>
    <col min="1284" max="1284" width="7" style="56" customWidth="1"/>
    <col min="1285" max="1285" width="10.875" style="56" bestFit="1" customWidth="1"/>
    <col min="1286" max="1286" width="10.5" style="56" customWidth="1"/>
    <col min="1287" max="1287" width="6.125" style="56" customWidth="1"/>
    <col min="1288" max="1288" width="7" style="56" customWidth="1"/>
    <col min="1289" max="1289" width="10.625" style="56" customWidth="1"/>
    <col min="1290" max="1291" width="12.25" style="56" bestFit="1" customWidth="1"/>
    <col min="1292" max="1292" width="15.375" style="56" customWidth="1"/>
    <col min="1293" max="1536" width="9" style="56"/>
    <col min="1537" max="1537" width="9.5" style="56" customWidth="1"/>
    <col min="1538" max="1538" width="11.125" style="56" customWidth="1"/>
    <col min="1539" max="1539" width="32.25" style="56" customWidth="1"/>
    <col min="1540" max="1540" width="7" style="56" customWidth="1"/>
    <col min="1541" max="1541" width="10.875" style="56" bestFit="1" customWidth="1"/>
    <col min="1542" max="1542" width="10.5" style="56" customWidth="1"/>
    <col min="1543" max="1543" width="6.125" style="56" customWidth="1"/>
    <col min="1544" max="1544" width="7" style="56" customWidth="1"/>
    <col min="1545" max="1545" width="10.625" style="56" customWidth="1"/>
    <col min="1546" max="1547" width="12.25" style="56" bestFit="1" customWidth="1"/>
    <col min="1548" max="1548" width="15.375" style="56" customWidth="1"/>
    <col min="1549" max="1792" width="9" style="56"/>
    <col min="1793" max="1793" width="9.5" style="56" customWidth="1"/>
    <col min="1794" max="1794" width="11.125" style="56" customWidth="1"/>
    <col min="1795" max="1795" width="32.25" style="56" customWidth="1"/>
    <col min="1796" max="1796" width="7" style="56" customWidth="1"/>
    <col min="1797" max="1797" width="10.875" style="56" bestFit="1" customWidth="1"/>
    <col min="1798" max="1798" width="10.5" style="56" customWidth="1"/>
    <col min="1799" max="1799" width="6.125" style="56" customWidth="1"/>
    <col min="1800" max="1800" width="7" style="56" customWidth="1"/>
    <col min="1801" max="1801" width="10.625" style="56" customWidth="1"/>
    <col min="1802" max="1803" width="12.25" style="56" bestFit="1" customWidth="1"/>
    <col min="1804" max="1804" width="15.375" style="56" customWidth="1"/>
    <col min="1805" max="2048" width="9" style="56"/>
    <col min="2049" max="2049" width="9.5" style="56" customWidth="1"/>
    <col min="2050" max="2050" width="11.125" style="56" customWidth="1"/>
    <col min="2051" max="2051" width="32.25" style="56" customWidth="1"/>
    <col min="2052" max="2052" width="7" style="56" customWidth="1"/>
    <col min="2053" max="2053" width="10.875" style="56" bestFit="1" customWidth="1"/>
    <col min="2054" max="2054" width="10.5" style="56" customWidth="1"/>
    <col min="2055" max="2055" width="6.125" style="56" customWidth="1"/>
    <col min="2056" max="2056" width="7" style="56" customWidth="1"/>
    <col min="2057" max="2057" width="10.625" style="56" customWidth="1"/>
    <col min="2058" max="2059" width="12.25" style="56" bestFit="1" customWidth="1"/>
    <col min="2060" max="2060" width="15.375" style="56" customWidth="1"/>
    <col min="2061" max="2304" width="9" style="56"/>
    <col min="2305" max="2305" width="9.5" style="56" customWidth="1"/>
    <col min="2306" max="2306" width="11.125" style="56" customWidth="1"/>
    <col min="2307" max="2307" width="32.25" style="56" customWidth="1"/>
    <col min="2308" max="2308" width="7" style="56" customWidth="1"/>
    <col min="2309" max="2309" width="10.875" style="56" bestFit="1" customWidth="1"/>
    <col min="2310" max="2310" width="10.5" style="56" customWidth="1"/>
    <col min="2311" max="2311" width="6.125" style="56" customWidth="1"/>
    <col min="2312" max="2312" width="7" style="56" customWidth="1"/>
    <col min="2313" max="2313" width="10.625" style="56" customWidth="1"/>
    <col min="2314" max="2315" width="12.25" style="56" bestFit="1" customWidth="1"/>
    <col min="2316" max="2316" width="15.375" style="56" customWidth="1"/>
    <col min="2317" max="2560" width="9" style="56"/>
    <col min="2561" max="2561" width="9.5" style="56" customWidth="1"/>
    <col min="2562" max="2562" width="11.125" style="56" customWidth="1"/>
    <col min="2563" max="2563" width="32.25" style="56" customWidth="1"/>
    <col min="2564" max="2564" width="7" style="56" customWidth="1"/>
    <col min="2565" max="2565" width="10.875" style="56" bestFit="1" customWidth="1"/>
    <col min="2566" max="2566" width="10.5" style="56" customWidth="1"/>
    <col min="2567" max="2567" width="6.125" style="56" customWidth="1"/>
    <col min="2568" max="2568" width="7" style="56" customWidth="1"/>
    <col min="2569" max="2569" width="10.625" style="56" customWidth="1"/>
    <col min="2570" max="2571" width="12.25" style="56" bestFit="1" customWidth="1"/>
    <col min="2572" max="2572" width="15.375" style="56" customWidth="1"/>
    <col min="2573" max="2816" width="9" style="56"/>
    <col min="2817" max="2817" width="9.5" style="56" customWidth="1"/>
    <col min="2818" max="2818" width="11.125" style="56" customWidth="1"/>
    <col min="2819" max="2819" width="32.25" style="56" customWidth="1"/>
    <col min="2820" max="2820" width="7" style="56" customWidth="1"/>
    <col min="2821" max="2821" width="10.875" style="56" bestFit="1" customWidth="1"/>
    <col min="2822" max="2822" width="10.5" style="56" customWidth="1"/>
    <col min="2823" max="2823" width="6.125" style="56" customWidth="1"/>
    <col min="2824" max="2824" width="7" style="56" customWidth="1"/>
    <col min="2825" max="2825" width="10.625" style="56" customWidth="1"/>
    <col min="2826" max="2827" width="12.25" style="56" bestFit="1" customWidth="1"/>
    <col min="2828" max="2828" width="15.375" style="56" customWidth="1"/>
    <col min="2829" max="3072" width="9" style="56"/>
    <col min="3073" max="3073" width="9.5" style="56" customWidth="1"/>
    <col min="3074" max="3074" width="11.125" style="56" customWidth="1"/>
    <col min="3075" max="3075" width="32.25" style="56" customWidth="1"/>
    <col min="3076" max="3076" width="7" style="56" customWidth="1"/>
    <col min="3077" max="3077" width="10.875" style="56" bestFit="1" customWidth="1"/>
    <col min="3078" max="3078" width="10.5" style="56" customWidth="1"/>
    <col min="3079" max="3079" width="6.125" style="56" customWidth="1"/>
    <col min="3080" max="3080" width="7" style="56" customWidth="1"/>
    <col min="3081" max="3081" width="10.625" style="56" customWidth="1"/>
    <col min="3082" max="3083" width="12.25" style="56" bestFit="1" customWidth="1"/>
    <col min="3084" max="3084" width="15.375" style="56" customWidth="1"/>
    <col min="3085" max="3328" width="9" style="56"/>
    <col min="3329" max="3329" width="9.5" style="56" customWidth="1"/>
    <col min="3330" max="3330" width="11.125" style="56" customWidth="1"/>
    <col min="3331" max="3331" width="32.25" style="56" customWidth="1"/>
    <col min="3332" max="3332" width="7" style="56" customWidth="1"/>
    <col min="3333" max="3333" width="10.875" style="56" bestFit="1" customWidth="1"/>
    <col min="3334" max="3334" width="10.5" style="56" customWidth="1"/>
    <col min="3335" max="3335" width="6.125" style="56" customWidth="1"/>
    <col min="3336" max="3336" width="7" style="56" customWidth="1"/>
    <col min="3337" max="3337" width="10.625" style="56" customWidth="1"/>
    <col min="3338" max="3339" width="12.25" style="56" bestFit="1" customWidth="1"/>
    <col min="3340" max="3340" width="15.375" style="56" customWidth="1"/>
    <col min="3341" max="3584" width="9" style="56"/>
    <col min="3585" max="3585" width="9.5" style="56" customWidth="1"/>
    <col min="3586" max="3586" width="11.125" style="56" customWidth="1"/>
    <col min="3587" max="3587" width="32.25" style="56" customWidth="1"/>
    <col min="3588" max="3588" width="7" style="56" customWidth="1"/>
    <col min="3589" max="3589" width="10.875" style="56" bestFit="1" customWidth="1"/>
    <col min="3590" max="3590" width="10.5" style="56" customWidth="1"/>
    <col min="3591" max="3591" width="6.125" style="56" customWidth="1"/>
    <col min="3592" max="3592" width="7" style="56" customWidth="1"/>
    <col min="3593" max="3593" width="10.625" style="56" customWidth="1"/>
    <col min="3594" max="3595" width="12.25" style="56" bestFit="1" customWidth="1"/>
    <col min="3596" max="3596" width="15.375" style="56" customWidth="1"/>
    <col min="3597" max="3840" width="9" style="56"/>
    <col min="3841" max="3841" width="9.5" style="56" customWidth="1"/>
    <col min="3842" max="3842" width="11.125" style="56" customWidth="1"/>
    <col min="3843" max="3843" width="32.25" style="56" customWidth="1"/>
    <col min="3844" max="3844" width="7" style="56" customWidth="1"/>
    <col min="3845" max="3845" width="10.875" style="56" bestFit="1" customWidth="1"/>
    <col min="3846" max="3846" width="10.5" style="56" customWidth="1"/>
    <col min="3847" max="3847" width="6.125" style="56" customWidth="1"/>
    <col min="3848" max="3848" width="7" style="56" customWidth="1"/>
    <col min="3849" max="3849" width="10.625" style="56" customWidth="1"/>
    <col min="3850" max="3851" width="12.25" style="56" bestFit="1" customWidth="1"/>
    <col min="3852" max="3852" width="15.375" style="56" customWidth="1"/>
    <col min="3853" max="4096" width="9" style="56"/>
    <col min="4097" max="4097" width="9.5" style="56" customWidth="1"/>
    <col min="4098" max="4098" width="11.125" style="56" customWidth="1"/>
    <col min="4099" max="4099" width="32.25" style="56" customWidth="1"/>
    <col min="4100" max="4100" width="7" style="56" customWidth="1"/>
    <col min="4101" max="4101" width="10.875" style="56" bestFit="1" customWidth="1"/>
    <col min="4102" max="4102" width="10.5" style="56" customWidth="1"/>
    <col min="4103" max="4103" width="6.125" style="56" customWidth="1"/>
    <col min="4104" max="4104" width="7" style="56" customWidth="1"/>
    <col min="4105" max="4105" width="10.625" style="56" customWidth="1"/>
    <col min="4106" max="4107" width="12.25" style="56" bestFit="1" customWidth="1"/>
    <col min="4108" max="4108" width="15.375" style="56" customWidth="1"/>
    <col min="4109" max="4352" width="9" style="56"/>
    <col min="4353" max="4353" width="9.5" style="56" customWidth="1"/>
    <col min="4354" max="4354" width="11.125" style="56" customWidth="1"/>
    <col min="4355" max="4355" width="32.25" style="56" customWidth="1"/>
    <col min="4356" max="4356" width="7" style="56" customWidth="1"/>
    <col min="4357" max="4357" width="10.875" style="56" bestFit="1" customWidth="1"/>
    <col min="4358" max="4358" width="10.5" style="56" customWidth="1"/>
    <col min="4359" max="4359" width="6.125" style="56" customWidth="1"/>
    <col min="4360" max="4360" width="7" style="56" customWidth="1"/>
    <col min="4361" max="4361" width="10.625" style="56" customWidth="1"/>
    <col min="4362" max="4363" width="12.25" style="56" bestFit="1" customWidth="1"/>
    <col min="4364" max="4364" width="15.375" style="56" customWidth="1"/>
    <col min="4365" max="4608" width="9" style="56"/>
    <col min="4609" max="4609" width="9.5" style="56" customWidth="1"/>
    <col min="4610" max="4610" width="11.125" style="56" customWidth="1"/>
    <col min="4611" max="4611" width="32.25" style="56" customWidth="1"/>
    <col min="4612" max="4612" width="7" style="56" customWidth="1"/>
    <col min="4613" max="4613" width="10.875" style="56" bestFit="1" customWidth="1"/>
    <col min="4614" max="4614" width="10.5" style="56" customWidth="1"/>
    <col min="4615" max="4615" width="6.125" style="56" customWidth="1"/>
    <col min="4616" max="4616" width="7" style="56" customWidth="1"/>
    <col min="4617" max="4617" width="10.625" style="56" customWidth="1"/>
    <col min="4618" max="4619" width="12.25" style="56" bestFit="1" customWidth="1"/>
    <col min="4620" max="4620" width="15.375" style="56" customWidth="1"/>
    <col min="4621" max="4864" width="9" style="56"/>
    <col min="4865" max="4865" width="9.5" style="56" customWidth="1"/>
    <col min="4866" max="4866" width="11.125" style="56" customWidth="1"/>
    <col min="4867" max="4867" width="32.25" style="56" customWidth="1"/>
    <col min="4868" max="4868" width="7" style="56" customWidth="1"/>
    <col min="4869" max="4869" width="10.875" style="56" bestFit="1" customWidth="1"/>
    <col min="4870" max="4870" width="10.5" style="56" customWidth="1"/>
    <col min="4871" max="4871" width="6.125" style="56" customWidth="1"/>
    <col min="4872" max="4872" width="7" style="56" customWidth="1"/>
    <col min="4873" max="4873" width="10.625" style="56" customWidth="1"/>
    <col min="4874" max="4875" width="12.25" style="56" bestFit="1" customWidth="1"/>
    <col min="4876" max="4876" width="15.375" style="56" customWidth="1"/>
    <col min="4877" max="5120" width="9" style="56"/>
    <col min="5121" max="5121" width="9.5" style="56" customWidth="1"/>
    <col min="5122" max="5122" width="11.125" style="56" customWidth="1"/>
    <col min="5123" max="5123" width="32.25" style="56" customWidth="1"/>
    <col min="5124" max="5124" width="7" style="56" customWidth="1"/>
    <col min="5125" max="5125" width="10.875" style="56" bestFit="1" customWidth="1"/>
    <col min="5126" max="5126" width="10.5" style="56" customWidth="1"/>
    <col min="5127" max="5127" width="6.125" style="56" customWidth="1"/>
    <col min="5128" max="5128" width="7" style="56" customWidth="1"/>
    <col min="5129" max="5129" width="10.625" style="56" customWidth="1"/>
    <col min="5130" max="5131" width="12.25" style="56" bestFit="1" customWidth="1"/>
    <col min="5132" max="5132" width="15.375" style="56" customWidth="1"/>
    <col min="5133" max="5376" width="9" style="56"/>
    <col min="5377" max="5377" width="9.5" style="56" customWidth="1"/>
    <col min="5378" max="5378" width="11.125" style="56" customWidth="1"/>
    <col min="5379" max="5379" width="32.25" style="56" customWidth="1"/>
    <col min="5380" max="5380" width="7" style="56" customWidth="1"/>
    <col min="5381" max="5381" width="10.875" style="56" bestFit="1" customWidth="1"/>
    <col min="5382" max="5382" width="10.5" style="56" customWidth="1"/>
    <col min="5383" max="5383" width="6.125" style="56" customWidth="1"/>
    <col min="5384" max="5384" width="7" style="56" customWidth="1"/>
    <col min="5385" max="5385" width="10.625" style="56" customWidth="1"/>
    <col min="5386" max="5387" width="12.25" style="56" bestFit="1" customWidth="1"/>
    <col min="5388" max="5388" width="15.375" style="56" customWidth="1"/>
    <col min="5389" max="5632" width="9" style="56"/>
    <col min="5633" max="5633" width="9.5" style="56" customWidth="1"/>
    <col min="5634" max="5634" width="11.125" style="56" customWidth="1"/>
    <col min="5635" max="5635" width="32.25" style="56" customWidth="1"/>
    <col min="5636" max="5636" width="7" style="56" customWidth="1"/>
    <col min="5637" max="5637" width="10.875" style="56" bestFit="1" customWidth="1"/>
    <col min="5638" max="5638" width="10.5" style="56" customWidth="1"/>
    <col min="5639" max="5639" width="6.125" style="56" customWidth="1"/>
    <col min="5640" max="5640" width="7" style="56" customWidth="1"/>
    <col min="5641" max="5641" width="10.625" style="56" customWidth="1"/>
    <col min="5642" max="5643" width="12.25" style="56" bestFit="1" customWidth="1"/>
    <col min="5644" max="5644" width="15.375" style="56" customWidth="1"/>
    <col min="5645" max="5888" width="9" style="56"/>
    <col min="5889" max="5889" width="9.5" style="56" customWidth="1"/>
    <col min="5890" max="5890" width="11.125" style="56" customWidth="1"/>
    <col min="5891" max="5891" width="32.25" style="56" customWidth="1"/>
    <col min="5892" max="5892" width="7" style="56" customWidth="1"/>
    <col min="5893" max="5893" width="10.875" style="56" bestFit="1" customWidth="1"/>
    <col min="5894" max="5894" width="10.5" style="56" customWidth="1"/>
    <col min="5895" max="5895" width="6.125" style="56" customWidth="1"/>
    <col min="5896" max="5896" width="7" style="56" customWidth="1"/>
    <col min="5897" max="5897" width="10.625" style="56" customWidth="1"/>
    <col min="5898" max="5899" width="12.25" style="56" bestFit="1" customWidth="1"/>
    <col min="5900" max="5900" width="15.375" style="56" customWidth="1"/>
    <col min="5901" max="6144" width="9" style="56"/>
    <col min="6145" max="6145" width="9.5" style="56" customWidth="1"/>
    <col min="6146" max="6146" width="11.125" style="56" customWidth="1"/>
    <col min="6147" max="6147" width="32.25" style="56" customWidth="1"/>
    <col min="6148" max="6148" width="7" style="56" customWidth="1"/>
    <col min="6149" max="6149" width="10.875" style="56" bestFit="1" customWidth="1"/>
    <col min="6150" max="6150" width="10.5" style="56" customWidth="1"/>
    <col min="6151" max="6151" width="6.125" style="56" customWidth="1"/>
    <col min="6152" max="6152" width="7" style="56" customWidth="1"/>
    <col min="6153" max="6153" width="10.625" style="56" customWidth="1"/>
    <col min="6154" max="6155" width="12.25" style="56" bestFit="1" customWidth="1"/>
    <col min="6156" max="6156" width="15.375" style="56" customWidth="1"/>
    <col min="6157" max="6400" width="9" style="56"/>
    <col min="6401" max="6401" width="9.5" style="56" customWidth="1"/>
    <col min="6402" max="6402" width="11.125" style="56" customWidth="1"/>
    <col min="6403" max="6403" width="32.25" style="56" customWidth="1"/>
    <col min="6404" max="6404" width="7" style="56" customWidth="1"/>
    <col min="6405" max="6405" width="10.875" style="56" bestFit="1" customWidth="1"/>
    <col min="6406" max="6406" width="10.5" style="56" customWidth="1"/>
    <col min="6407" max="6407" width="6.125" style="56" customWidth="1"/>
    <col min="6408" max="6408" width="7" style="56" customWidth="1"/>
    <col min="6409" max="6409" width="10.625" style="56" customWidth="1"/>
    <col min="6410" max="6411" width="12.25" style="56" bestFit="1" customWidth="1"/>
    <col min="6412" max="6412" width="15.375" style="56" customWidth="1"/>
    <col min="6413" max="6656" width="9" style="56"/>
    <col min="6657" max="6657" width="9.5" style="56" customWidth="1"/>
    <col min="6658" max="6658" width="11.125" style="56" customWidth="1"/>
    <col min="6659" max="6659" width="32.25" style="56" customWidth="1"/>
    <col min="6660" max="6660" width="7" style="56" customWidth="1"/>
    <col min="6661" max="6661" width="10.875" style="56" bestFit="1" customWidth="1"/>
    <col min="6662" max="6662" width="10.5" style="56" customWidth="1"/>
    <col min="6663" max="6663" width="6.125" style="56" customWidth="1"/>
    <col min="6664" max="6664" width="7" style="56" customWidth="1"/>
    <col min="6665" max="6665" width="10.625" style="56" customWidth="1"/>
    <col min="6666" max="6667" width="12.25" style="56" bestFit="1" customWidth="1"/>
    <col min="6668" max="6668" width="15.375" style="56" customWidth="1"/>
    <col min="6669" max="6912" width="9" style="56"/>
    <col min="6913" max="6913" width="9.5" style="56" customWidth="1"/>
    <col min="6914" max="6914" width="11.125" style="56" customWidth="1"/>
    <col min="6915" max="6915" width="32.25" style="56" customWidth="1"/>
    <col min="6916" max="6916" width="7" style="56" customWidth="1"/>
    <col min="6917" max="6917" width="10.875" style="56" bestFit="1" customWidth="1"/>
    <col min="6918" max="6918" width="10.5" style="56" customWidth="1"/>
    <col min="6919" max="6919" width="6.125" style="56" customWidth="1"/>
    <col min="6920" max="6920" width="7" style="56" customWidth="1"/>
    <col min="6921" max="6921" width="10.625" style="56" customWidth="1"/>
    <col min="6922" max="6923" width="12.25" style="56" bestFit="1" customWidth="1"/>
    <col min="6924" max="6924" width="15.375" style="56" customWidth="1"/>
    <col min="6925" max="7168" width="9" style="56"/>
    <col min="7169" max="7169" width="9.5" style="56" customWidth="1"/>
    <col min="7170" max="7170" width="11.125" style="56" customWidth="1"/>
    <col min="7171" max="7171" width="32.25" style="56" customWidth="1"/>
    <col min="7172" max="7172" width="7" style="56" customWidth="1"/>
    <col min="7173" max="7173" width="10.875" style="56" bestFit="1" customWidth="1"/>
    <col min="7174" max="7174" width="10.5" style="56" customWidth="1"/>
    <col min="7175" max="7175" width="6.125" style="56" customWidth="1"/>
    <col min="7176" max="7176" width="7" style="56" customWidth="1"/>
    <col min="7177" max="7177" width="10.625" style="56" customWidth="1"/>
    <col min="7178" max="7179" width="12.25" style="56" bestFit="1" customWidth="1"/>
    <col min="7180" max="7180" width="15.375" style="56" customWidth="1"/>
    <col min="7181" max="7424" width="9" style="56"/>
    <col min="7425" max="7425" width="9.5" style="56" customWidth="1"/>
    <col min="7426" max="7426" width="11.125" style="56" customWidth="1"/>
    <col min="7427" max="7427" width="32.25" style="56" customWidth="1"/>
    <col min="7428" max="7428" width="7" style="56" customWidth="1"/>
    <col min="7429" max="7429" width="10.875" style="56" bestFit="1" customWidth="1"/>
    <col min="7430" max="7430" width="10.5" style="56" customWidth="1"/>
    <col min="7431" max="7431" width="6.125" style="56" customWidth="1"/>
    <col min="7432" max="7432" width="7" style="56" customWidth="1"/>
    <col min="7433" max="7433" width="10.625" style="56" customWidth="1"/>
    <col min="7434" max="7435" width="12.25" style="56" bestFit="1" customWidth="1"/>
    <col min="7436" max="7436" width="15.375" style="56" customWidth="1"/>
    <col min="7437" max="7680" width="9" style="56"/>
    <col min="7681" max="7681" width="9.5" style="56" customWidth="1"/>
    <col min="7682" max="7682" width="11.125" style="56" customWidth="1"/>
    <col min="7683" max="7683" width="32.25" style="56" customWidth="1"/>
    <col min="7684" max="7684" width="7" style="56" customWidth="1"/>
    <col min="7685" max="7685" width="10.875" style="56" bestFit="1" customWidth="1"/>
    <col min="7686" max="7686" width="10.5" style="56" customWidth="1"/>
    <col min="7687" max="7687" width="6.125" style="56" customWidth="1"/>
    <col min="7688" max="7688" width="7" style="56" customWidth="1"/>
    <col min="7689" max="7689" width="10.625" style="56" customWidth="1"/>
    <col min="7690" max="7691" width="12.25" style="56" bestFit="1" customWidth="1"/>
    <col min="7692" max="7692" width="15.375" style="56" customWidth="1"/>
    <col min="7693" max="7936" width="9" style="56"/>
    <col min="7937" max="7937" width="9.5" style="56" customWidth="1"/>
    <col min="7938" max="7938" width="11.125" style="56" customWidth="1"/>
    <col min="7939" max="7939" width="32.25" style="56" customWidth="1"/>
    <col min="7940" max="7940" width="7" style="56" customWidth="1"/>
    <col min="7941" max="7941" width="10.875" style="56" bestFit="1" customWidth="1"/>
    <col min="7942" max="7942" width="10.5" style="56" customWidth="1"/>
    <col min="7943" max="7943" width="6.125" style="56" customWidth="1"/>
    <col min="7944" max="7944" width="7" style="56" customWidth="1"/>
    <col min="7945" max="7945" width="10.625" style="56" customWidth="1"/>
    <col min="7946" max="7947" width="12.25" style="56" bestFit="1" customWidth="1"/>
    <col min="7948" max="7948" width="15.375" style="56" customWidth="1"/>
    <col min="7949" max="8192" width="9" style="56"/>
    <col min="8193" max="8193" width="9.5" style="56" customWidth="1"/>
    <col min="8194" max="8194" width="11.125" style="56" customWidth="1"/>
    <col min="8195" max="8195" width="32.25" style="56" customWidth="1"/>
    <col min="8196" max="8196" width="7" style="56" customWidth="1"/>
    <col min="8197" max="8197" width="10.875" style="56" bestFit="1" customWidth="1"/>
    <col min="8198" max="8198" width="10.5" style="56" customWidth="1"/>
    <col min="8199" max="8199" width="6.125" style="56" customWidth="1"/>
    <col min="8200" max="8200" width="7" style="56" customWidth="1"/>
    <col min="8201" max="8201" width="10.625" style="56" customWidth="1"/>
    <col min="8202" max="8203" width="12.25" style="56" bestFit="1" customWidth="1"/>
    <col min="8204" max="8204" width="15.375" style="56" customWidth="1"/>
    <col min="8205" max="8448" width="9" style="56"/>
    <col min="8449" max="8449" width="9.5" style="56" customWidth="1"/>
    <col min="8450" max="8450" width="11.125" style="56" customWidth="1"/>
    <col min="8451" max="8451" width="32.25" style="56" customWidth="1"/>
    <col min="8452" max="8452" width="7" style="56" customWidth="1"/>
    <col min="8453" max="8453" width="10.875" style="56" bestFit="1" customWidth="1"/>
    <col min="8454" max="8454" width="10.5" style="56" customWidth="1"/>
    <col min="8455" max="8455" width="6.125" style="56" customWidth="1"/>
    <col min="8456" max="8456" width="7" style="56" customWidth="1"/>
    <col min="8457" max="8457" width="10.625" style="56" customWidth="1"/>
    <col min="8458" max="8459" width="12.25" style="56" bestFit="1" customWidth="1"/>
    <col min="8460" max="8460" width="15.375" style="56" customWidth="1"/>
    <col min="8461" max="8704" width="9" style="56"/>
    <col min="8705" max="8705" width="9.5" style="56" customWidth="1"/>
    <col min="8706" max="8706" width="11.125" style="56" customWidth="1"/>
    <col min="8707" max="8707" width="32.25" style="56" customWidth="1"/>
    <col min="8708" max="8708" width="7" style="56" customWidth="1"/>
    <col min="8709" max="8709" width="10.875" style="56" bestFit="1" customWidth="1"/>
    <col min="8710" max="8710" width="10.5" style="56" customWidth="1"/>
    <col min="8711" max="8711" width="6.125" style="56" customWidth="1"/>
    <col min="8712" max="8712" width="7" style="56" customWidth="1"/>
    <col min="8713" max="8713" width="10.625" style="56" customWidth="1"/>
    <col min="8714" max="8715" width="12.25" style="56" bestFit="1" customWidth="1"/>
    <col min="8716" max="8716" width="15.375" style="56" customWidth="1"/>
    <col min="8717" max="8960" width="9" style="56"/>
    <col min="8961" max="8961" width="9.5" style="56" customWidth="1"/>
    <col min="8962" max="8962" width="11.125" style="56" customWidth="1"/>
    <col min="8963" max="8963" width="32.25" style="56" customWidth="1"/>
    <col min="8964" max="8964" width="7" style="56" customWidth="1"/>
    <col min="8965" max="8965" width="10.875" style="56" bestFit="1" customWidth="1"/>
    <col min="8966" max="8966" width="10.5" style="56" customWidth="1"/>
    <col min="8967" max="8967" width="6.125" style="56" customWidth="1"/>
    <col min="8968" max="8968" width="7" style="56" customWidth="1"/>
    <col min="8969" max="8969" width="10.625" style="56" customWidth="1"/>
    <col min="8970" max="8971" width="12.25" style="56" bestFit="1" customWidth="1"/>
    <col min="8972" max="8972" width="15.375" style="56" customWidth="1"/>
    <col min="8973" max="9216" width="9" style="56"/>
    <col min="9217" max="9217" width="9.5" style="56" customWidth="1"/>
    <col min="9218" max="9218" width="11.125" style="56" customWidth="1"/>
    <col min="9219" max="9219" width="32.25" style="56" customWidth="1"/>
    <col min="9220" max="9220" width="7" style="56" customWidth="1"/>
    <col min="9221" max="9221" width="10.875" style="56" bestFit="1" customWidth="1"/>
    <col min="9222" max="9222" width="10.5" style="56" customWidth="1"/>
    <col min="9223" max="9223" width="6.125" style="56" customWidth="1"/>
    <col min="9224" max="9224" width="7" style="56" customWidth="1"/>
    <col min="9225" max="9225" width="10.625" style="56" customWidth="1"/>
    <col min="9226" max="9227" width="12.25" style="56" bestFit="1" customWidth="1"/>
    <col min="9228" max="9228" width="15.375" style="56" customWidth="1"/>
    <col min="9229" max="9472" width="9" style="56"/>
    <col min="9473" max="9473" width="9.5" style="56" customWidth="1"/>
    <col min="9474" max="9474" width="11.125" style="56" customWidth="1"/>
    <col min="9475" max="9475" width="32.25" style="56" customWidth="1"/>
    <col min="9476" max="9476" width="7" style="56" customWidth="1"/>
    <col min="9477" max="9477" width="10.875" style="56" bestFit="1" customWidth="1"/>
    <col min="9478" max="9478" width="10.5" style="56" customWidth="1"/>
    <col min="9479" max="9479" width="6.125" style="56" customWidth="1"/>
    <col min="9480" max="9480" width="7" style="56" customWidth="1"/>
    <col min="9481" max="9481" width="10.625" style="56" customWidth="1"/>
    <col min="9482" max="9483" width="12.25" style="56" bestFit="1" customWidth="1"/>
    <col min="9484" max="9484" width="15.375" style="56" customWidth="1"/>
    <col min="9485" max="9728" width="9" style="56"/>
    <col min="9729" max="9729" width="9.5" style="56" customWidth="1"/>
    <col min="9730" max="9730" width="11.125" style="56" customWidth="1"/>
    <col min="9731" max="9731" width="32.25" style="56" customWidth="1"/>
    <col min="9732" max="9732" width="7" style="56" customWidth="1"/>
    <col min="9733" max="9733" width="10.875" style="56" bestFit="1" customWidth="1"/>
    <col min="9734" max="9734" width="10.5" style="56" customWidth="1"/>
    <col min="9735" max="9735" width="6.125" style="56" customWidth="1"/>
    <col min="9736" max="9736" width="7" style="56" customWidth="1"/>
    <col min="9737" max="9737" width="10.625" style="56" customWidth="1"/>
    <col min="9738" max="9739" width="12.25" style="56" bestFit="1" customWidth="1"/>
    <col min="9740" max="9740" width="15.375" style="56" customWidth="1"/>
    <col min="9741" max="9984" width="9" style="56"/>
    <col min="9985" max="9985" width="9.5" style="56" customWidth="1"/>
    <col min="9986" max="9986" width="11.125" style="56" customWidth="1"/>
    <col min="9987" max="9987" width="32.25" style="56" customWidth="1"/>
    <col min="9988" max="9988" width="7" style="56" customWidth="1"/>
    <col min="9989" max="9989" width="10.875" style="56" bestFit="1" customWidth="1"/>
    <col min="9990" max="9990" width="10.5" style="56" customWidth="1"/>
    <col min="9991" max="9991" width="6.125" style="56" customWidth="1"/>
    <col min="9992" max="9992" width="7" style="56" customWidth="1"/>
    <col min="9993" max="9993" width="10.625" style="56" customWidth="1"/>
    <col min="9994" max="9995" width="12.25" style="56" bestFit="1" customWidth="1"/>
    <col min="9996" max="9996" width="15.375" style="56" customWidth="1"/>
    <col min="9997" max="10240" width="9" style="56"/>
    <col min="10241" max="10241" width="9.5" style="56" customWidth="1"/>
    <col min="10242" max="10242" width="11.125" style="56" customWidth="1"/>
    <col min="10243" max="10243" width="32.25" style="56" customWidth="1"/>
    <col min="10244" max="10244" width="7" style="56" customWidth="1"/>
    <col min="10245" max="10245" width="10.875" style="56" bestFit="1" customWidth="1"/>
    <col min="10246" max="10246" width="10.5" style="56" customWidth="1"/>
    <col min="10247" max="10247" width="6.125" style="56" customWidth="1"/>
    <col min="10248" max="10248" width="7" style="56" customWidth="1"/>
    <col min="10249" max="10249" width="10.625" style="56" customWidth="1"/>
    <col min="10250" max="10251" width="12.25" style="56" bestFit="1" customWidth="1"/>
    <col min="10252" max="10252" width="15.375" style="56" customWidth="1"/>
    <col min="10253" max="10496" width="9" style="56"/>
    <col min="10497" max="10497" width="9.5" style="56" customWidth="1"/>
    <col min="10498" max="10498" width="11.125" style="56" customWidth="1"/>
    <col min="10499" max="10499" width="32.25" style="56" customWidth="1"/>
    <col min="10500" max="10500" width="7" style="56" customWidth="1"/>
    <col min="10501" max="10501" width="10.875" style="56" bestFit="1" customWidth="1"/>
    <col min="10502" max="10502" width="10.5" style="56" customWidth="1"/>
    <col min="10503" max="10503" width="6.125" style="56" customWidth="1"/>
    <col min="10504" max="10504" width="7" style="56" customWidth="1"/>
    <col min="10505" max="10505" width="10.625" style="56" customWidth="1"/>
    <col min="10506" max="10507" width="12.25" style="56" bestFit="1" customWidth="1"/>
    <col min="10508" max="10508" width="15.375" style="56" customWidth="1"/>
    <col min="10509" max="10752" width="9" style="56"/>
    <col min="10753" max="10753" width="9.5" style="56" customWidth="1"/>
    <col min="10754" max="10754" width="11.125" style="56" customWidth="1"/>
    <col min="10755" max="10755" width="32.25" style="56" customWidth="1"/>
    <col min="10756" max="10756" width="7" style="56" customWidth="1"/>
    <col min="10757" max="10757" width="10.875" style="56" bestFit="1" customWidth="1"/>
    <col min="10758" max="10758" width="10.5" style="56" customWidth="1"/>
    <col min="10759" max="10759" width="6.125" style="56" customWidth="1"/>
    <col min="10760" max="10760" width="7" style="56" customWidth="1"/>
    <col min="10761" max="10761" width="10.625" style="56" customWidth="1"/>
    <col min="10762" max="10763" width="12.25" style="56" bestFit="1" customWidth="1"/>
    <col min="10764" max="10764" width="15.375" style="56" customWidth="1"/>
    <col min="10765" max="11008" width="9" style="56"/>
    <col min="11009" max="11009" width="9.5" style="56" customWidth="1"/>
    <col min="11010" max="11010" width="11.125" style="56" customWidth="1"/>
    <col min="11011" max="11011" width="32.25" style="56" customWidth="1"/>
    <col min="11012" max="11012" width="7" style="56" customWidth="1"/>
    <col min="11013" max="11013" width="10.875" style="56" bestFit="1" customWidth="1"/>
    <col min="11014" max="11014" width="10.5" style="56" customWidth="1"/>
    <col min="11015" max="11015" width="6.125" style="56" customWidth="1"/>
    <col min="11016" max="11016" width="7" style="56" customWidth="1"/>
    <col min="11017" max="11017" width="10.625" style="56" customWidth="1"/>
    <col min="11018" max="11019" width="12.25" style="56" bestFit="1" customWidth="1"/>
    <col min="11020" max="11020" width="15.375" style="56" customWidth="1"/>
    <col min="11021" max="11264" width="9" style="56"/>
    <col min="11265" max="11265" width="9.5" style="56" customWidth="1"/>
    <col min="11266" max="11266" width="11.125" style="56" customWidth="1"/>
    <col min="11267" max="11267" width="32.25" style="56" customWidth="1"/>
    <col min="11268" max="11268" width="7" style="56" customWidth="1"/>
    <col min="11269" max="11269" width="10.875" style="56" bestFit="1" customWidth="1"/>
    <col min="11270" max="11270" width="10.5" style="56" customWidth="1"/>
    <col min="11271" max="11271" width="6.125" style="56" customWidth="1"/>
    <col min="11272" max="11272" width="7" style="56" customWidth="1"/>
    <col min="11273" max="11273" width="10.625" style="56" customWidth="1"/>
    <col min="11274" max="11275" width="12.25" style="56" bestFit="1" customWidth="1"/>
    <col min="11276" max="11276" width="15.375" style="56" customWidth="1"/>
    <col min="11277" max="11520" width="9" style="56"/>
    <col min="11521" max="11521" width="9.5" style="56" customWidth="1"/>
    <col min="11522" max="11522" width="11.125" style="56" customWidth="1"/>
    <col min="11523" max="11523" width="32.25" style="56" customWidth="1"/>
    <col min="11524" max="11524" width="7" style="56" customWidth="1"/>
    <col min="11525" max="11525" width="10.875" style="56" bestFit="1" customWidth="1"/>
    <col min="11526" max="11526" width="10.5" style="56" customWidth="1"/>
    <col min="11527" max="11527" width="6.125" style="56" customWidth="1"/>
    <col min="11528" max="11528" width="7" style="56" customWidth="1"/>
    <col min="11529" max="11529" width="10.625" style="56" customWidth="1"/>
    <col min="11530" max="11531" width="12.25" style="56" bestFit="1" customWidth="1"/>
    <col min="11532" max="11532" width="15.375" style="56" customWidth="1"/>
    <col min="11533" max="11776" width="9" style="56"/>
    <col min="11777" max="11777" width="9.5" style="56" customWidth="1"/>
    <col min="11778" max="11778" width="11.125" style="56" customWidth="1"/>
    <col min="11779" max="11779" width="32.25" style="56" customWidth="1"/>
    <col min="11780" max="11780" width="7" style="56" customWidth="1"/>
    <col min="11781" max="11781" width="10.875" style="56" bestFit="1" customWidth="1"/>
    <col min="11782" max="11782" width="10.5" style="56" customWidth="1"/>
    <col min="11783" max="11783" width="6.125" style="56" customWidth="1"/>
    <col min="11784" max="11784" width="7" style="56" customWidth="1"/>
    <col min="11785" max="11785" width="10.625" style="56" customWidth="1"/>
    <col min="11786" max="11787" width="12.25" style="56" bestFit="1" customWidth="1"/>
    <col min="11788" max="11788" width="15.375" style="56" customWidth="1"/>
    <col min="11789" max="12032" width="9" style="56"/>
    <col min="12033" max="12033" width="9.5" style="56" customWidth="1"/>
    <col min="12034" max="12034" width="11.125" style="56" customWidth="1"/>
    <col min="12035" max="12035" width="32.25" style="56" customWidth="1"/>
    <col min="12036" max="12036" width="7" style="56" customWidth="1"/>
    <col min="12037" max="12037" width="10.875" style="56" bestFit="1" customWidth="1"/>
    <col min="12038" max="12038" width="10.5" style="56" customWidth="1"/>
    <col min="12039" max="12039" width="6.125" style="56" customWidth="1"/>
    <col min="12040" max="12040" width="7" style="56" customWidth="1"/>
    <col min="12041" max="12041" width="10.625" style="56" customWidth="1"/>
    <col min="12042" max="12043" width="12.25" style="56" bestFit="1" customWidth="1"/>
    <col min="12044" max="12044" width="15.375" style="56" customWidth="1"/>
    <col min="12045" max="12288" width="9" style="56"/>
    <col min="12289" max="12289" width="9.5" style="56" customWidth="1"/>
    <col min="12290" max="12290" width="11.125" style="56" customWidth="1"/>
    <col min="12291" max="12291" width="32.25" style="56" customWidth="1"/>
    <col min="12292" max="12292" width="7" style="56" customWidth="1"/>
    <col min="12293" max="12293" width="10.875" style="56" bestFit="1" customWidth="1"/>
    <col min="12294" max="12294" width="10.5" style="56" customWidth="1"/>
    <col min="12295" max="12295" width="6.125" style="56" customWidth="1"/>
    <col min="12296" max="12296" width="7" style="56" customWidth="1"/>
    <col min="12297" max="12297" width="10.625" style="56" customWidth="1"/>
    <col min="12298" max="12299" width="12.25" style="56" bestFit="1" customWidth="1"/>
    <col min="12300" max="12300" width="15.375" style="56" customWidth="1"/>
    <col min="12301" max="12544" width="9" style="56"/>
    <col min="12545" max="12545" width="9.5" style="56" customWidth="1"/>
    <col min="12546" max="12546" width="11.125" style="56" customWidth="1"/>
    <col min="12547" max="12547" width="32.25" style="56" customWidth="1"/>
    <col min="12548" max="12548" width="7" style="56" customWidth="1"/>
    <col min="12549" max="12549" width="10.875" style="56" bestFit="1" customWidth="1"/>
    <col min="12550" max="12550" width="10.5" style="56" customWidth="1"/>
    <col min="12551" max="12551" width="6.125" style="56" customWidth="1"/>
    <col min="12552" max="12552" width="7" style="56" customWidth="1"/>
    <col min="12553" max="12553" width="10.625" style="56" customWidth="1"/>
    <col min="12554" max="12555" width="12.25" style="56" bestFit="1" customWidth="1"/>
    <col min="12556" max="12556" width="15.375" style="56" customWidth="1"/>
    <col min="12557" max="12800" width="9" style="56"/>
    <col min="12801" max="12801" width="9.5" style="56" customWidth="1"/>
    <col min="12802" max="12802" width="11.125" style="56" customWidth="1"/>
    <col min="12803" max="12803" width="32.25" style="56" customWidth="1"/>
    <col min="12804" max="12804" width="7" style="56" customWidth="1"/>
    <col min="12805" max="12805" width="10.875" style="56" bestFit="1" customWidth="1"/>
    <col min="12806" max="12806" width="10.5" style="56" customWidth="1"/>
    <col min="12807" max="12807" width="6.125" style="56" customWidth="1"/>
    <col min="12808" max="12808" width="7" style="56" customWidth="1"/>
    <col min="12809" max="12809" width="10.625" style="56" customWidth="1"/>
    <col min="12810" max="12811" width="12.25" style="56" bestFit="1" customWidth="1"/>
    <col min="12812" max="12812" width="15.375" style="56" customWidth="1"/>
    <col min="12813" max="13056" width="9" style="56"/>
    <col min="13057" max="13057" width="9.5" style="56" customWidth="1"/>
    <col min="13058" max="13058" width="11.125" style="56" customWidth="1"/>
    <col min="13059" max="13059" width="32.25" style="56" customWidth="1"/>
    <col min="13060" max="13060" width="7" style="56" customWidth="1"/>
    <col min="13061" max="13061" width="10.875" style="56" bestFit="1" customWidth="1"/>
    <col min="13062" max="13062" width="10.5" style="56" customWidth="1"/>
    <col min="13063" max="13063" width="6.125" style="56" customWidth="1"/>
    <col min="13064" max="13064" width="7" style="56" customWidth="1"/>
    <col min="13065" max="13065" width="10.625" style="56" customWidth="1"/>
    <col min="13066" max="13067" width="12.25" style="56" bestFit="1" customWidth="1"/>
    <col min="13068" max="13068" width="15.375" style="56" customWidth="1"/>
    <col min="13069" max="13312" width="9" style="56"/>
    <col min="13313" max="13313" width="9.5" style="56" customWidth="1"/>
    <col min="13314" max="13314" width="11.125" style="56" customWidth="1"/>
    <col min="13315" max="13315" width="32.25" style="56" customWidth="1"/>
    <col min="13316" max="13316" width="7" style="56" customWidth="1"/>
    <col min="13317" max="13317" width="10.875" style="56" bestFit="1" customWidth="1"/>
    <col min="13318" max="13318" width="10.5" style="56" customWidth="1"/>
    <col min="13319" max="13319" width="6.125" style="56" customWidth="1"/>
    <col min="13320" max="13320" width="7" style="56" customWidth="1"/>
    <col min="13321" max="13321" width="10.625" style="56" customWidth="1"/>
    <col min="13322" max="13323" width="12.25" style="56" bestFit="1" customWidth="1"/>
    <col min="13324" max="13324" width="15.375" style="56" customWidth="1"/>
    <col min="13325" max="13568" width="9" style="56"/>
    <col min="13569" max="13569" width="9.5" style="56" customWidth="1"/>
    <col min="13570" max="13570" width="11.125" style="56" customWidth="1"/>
    <col min="13571" max="13571" width="32.25" style="56" customWidth="1"/>
    <col min="13572" max="13572" width="7" style="56" customWidth="1"/>
    <col min="13573" max="13573" width="10.875" style="56" bestFit="1" customWidth="1"/>
    <col min="13574" max="13574" width="10.5" style="56" customWidth="1"/>
    <col min="13575" max="13575" width="6.125" style="56" customWidth="1"/>
    <col min="13576" max="13576" width="7" style="56" customWidth="1"/>
    <col min="13577" max="13577" width="10.625" style="56" customWidth="1"/>
    <col min="13578" max="13579" width="12.25" style="56" bestFit="1" customWidth="1"/>
    <col min="13580" max="13580" width="15.375" style="56" customWidth="1"/>
    <col min="13581" max="13824" width="9" style="56"/>
    <col min="13825" max="13825" width="9.5" style="56" customWidth="1"/>
    <col min="13826" max="13826" width="11.125" style="56" customWidth="1"/>
    <col min="13827" max="13827" width="32.25" style="56" customWidth="1"/>
    <col min="13828" max="13828" width="7" style="56" customWidth="1"/>
    <col min="13829" max="13829" width="10.875" style="56" bestFit="1" customWidth="1"/>
    <col min="13830" max="13830" width="10.5" style="56" customWidth="1"/>
    <col min="13831" max="13831" width="6.125" style="56" customWidth="1"/>
    <col min="13832" max="13832" width="7" style="56" customWidth="1"/>
    <col min="13833" max="13833" width="10.625" style="56" customWidth="1"/>
    <col min="13834" max="13835" width="12.25" style="56" bestFit="1" customWidth="1"/>
    <col min="13836" max="13836" width="15.375" style="56" customWidth="1"/>
    <col min="13837" max="14080" width="9" style="56"/>
    <col min="14081" max="14081" width="9.5" style="56" customWidth="1"/>
    <col min="14082" max="14082" width="11.125" style="56" customWidth="1"/>
    <col min="14083" max="14083" width="32.25" style="56" customWidth="1"/>
    <col min="14084" max="14084" width="7" style="56" customWidth="1"/>
    <col min="14085" max="14085" width="10.875" style="56" bestFit="1" customWidth="1"/>
    <col min="14086" max="14086" width="10.5" style="56" customWidth="1"/>
    <col min="14087" max="14087" width="6.125" style="56" customWidth="1"/>
    <col min="14088" max="14088" width="7" style="56" customWidth="1"/>
    <col min="14089" max="14089" width="10.625" style="56" customWidth="1"/>
    <col min="14090" max="14091" width="12.25" style="56" bestFit="1" customWidth="1"/>
    <col min="14092" max="14092" width="15.375" style="56" customWidth="1"/>
    <col min="14093" max="14336" width="9" style="56"/>
    <col min="14337" max="14337" width="9.5" style="56" customWidth="1"/>
    <col min="14338" max="14338" width="11.125" style="56" customWidth="1"/>
    <col min="14339" max="14339" width="32.25" style="56" customWidth="1"/>
    <col min="14340" max="14340" width="7" style="56" customWidth="1"/>
    <col min="14341" max="14341" width="10.875" style="56" bestFit="1" customWidth="1"/>
    <col min="14342" max="14342" width="10.5" style="56" customWidth="1"/>
    <col min="14343" max="14343" width="6.125" style="56" customWidth="1"/>
    <col min="14344" max="14344" width="7" style="56" customWidth="1"/>
    <col min="14345" max="14345" width="10.625" style="56" customWidth="1"/>
    <col min="14346" max="14347" width="12.25" style="56" bestFit="1" customWidth="1"/>
    <col min="14348" max="14348" width="15.375" style="56" customWidth="1"/>
    <col min="14349" max="14592" width="9" style="56"/>
    <col min="14593" max="14593" width="9.5" style="56" customWidth="1"/>
    <col min="14594" max="14594" width="11.125" style="56" customWidth="1"/>
    <col min="14595" max="14595" width="32.25" style="56" customWidth="1"/>
    <col min="14596" max="14596" width="7" style="56" customWidth="1"/>
    <col min="14597" max="14597" width="10.875" style="56" bestFit="1" customWidth="1"/>
    <col min="14598" max="14598" width="10.5" style="56" customWidth="1"/>
    <col min="14599" max="14599" width="6.125" style="56" customWidth="1"/>
    <col min="14600" max="14600" width="7" style="56" customWidth="1"/>
    <col min="14601" max="14601" width="10.625" style="56" customWidth="1"/>
    <col min="14602" max="14603" width="12.25" style="56" bestFit="1" customWidth="1"/>
    <col min="14604" max="14604" width="15.375" style="56" customWidth="1"/>
    <col min="14605" max="14848" width="9" style="56"/>
    <col min="14849" max="14849" width="9.5" style="56" customWidth="1"/>
    <col min="14850" max="14850" width="11.125" style="56" customWidth="1"/>
    <col min="14851" max="14851" width="32.25" style="56" customWidth="1"/>
    <col min="14852" max="14852" width="7" style="56" customWidth="1"/>
    <col min="14853" max="14853" width="10.875" style="56" bestFit="1" customWidth="1"/>
    <col min="14854" max="14854" width="10.5" style="56" customWidth="1"/>
    <col min="14855" max="14855" width="6.125" style="56" customWidth="1"/>
    <col min="14856" max="14856" width="7" style="56" customWidth="1"/>
    <col min="14857" max="14857" width="10.625" style="56" customWidth="1"/>
    <col min="14858" max="14859" width="12.25" style="56" bestFit="1" customWidth="1"/>
    <col min="14860" max="14860" width="15.375" style="56" customWidth="1"/>
    <col min="14861" max="15104" width="9" style="56"/>
    <col min="15105" max="15105" width="9.5" style="56" customWidth="1"/>
    <col min="15106" max="15106" width="11.125" style="56" customWidth="1"/>
    <col min="15107" max="15107" width="32.25" style="56" customWidth="1"/>
    <col min="15108" max="15108" width="7" style="56" customWidth="1"/>
    <col min="15109" max="15109" width="10.875" style="56" bestFit="1" customWidth="1"/>
    <col min="15110" max="15110" width="10.5" style="56" customWidth="1"/>
    <col min="15111" max="15111" width="6.125" style="56" customWidth="1"/>
    <col min="15112" max="15112" width="7" style="56" customWidth="1"/>
    <col min="15113" max="15113" width="10.625" style="56" customWidth="1"/>
    <col min="15114" max="15115" width="12.25" style="56" bestFit="1" customWidth="1"/>
    <col min="15116" max="15116" width="15.375" style="56" customWidth="1"/>
    <col min="15117" max="15360" width="9" style="56"/>
    <col min="15361" max="15361" width="9.5" style="56" customWidth="1"/>
    <col min="15362" max="15362" width="11.125" style="56" customWidth="1"/>
    <col min="15363" max="15363" width="32.25" style="56" customWidth="1"/>
    <col min="15364" max="15364" width="7" style="56" customWidth="1"/>
    <col min="15365" max="15365" width="10.875" style="56" bestFit="1" customWidth="1"/>
    <col min="15366" max="15366" width="10.5" style="56" customWidth="1"/>
    <col min="15367" max="15367" width="6.125" style="56" customWidth="1"/>
    <col min="15368" max="15368" width="7" style="56" customWidth="1"/>
    <col min="15369" max="15369" width="10.625" style="56" customWidth="1"/>
    <col min="15370" max="15371" width="12.25" style="56" bestFit="1" customWidth="1"/>
    <col min="15372" max="15372" width="15.375" style="56" customWidth="1"/>
    <col min="15373" max="15616" width="9" style="56"/>
    <col min="15617" max="15617" width="9.5" style="56" customWidth="1"/>
    <col min="15618" max="15618" width="11.125" style="56" customWidth="1"/>
    <col min="15619" max="15619" width="32.25" style="56" customWidth="1"/>
    <col min="15620" max="15620" width="7" style="56" customWidth="1"/>
    <col min="15621" max="15621" width="10.875" style="56" bestFit="1" customWidth="1"/>
    <col min="15622" max="15622" width="10.5" style="56" customWidth="1"/>
    <col min="15623" max="15623" width="6.125" style="56" customWidth="1"/>
    <col min="15624" max="15624" width="7" style="56" customWidth="1"/>
    <col min="15625" max="15625" width="10.625" style="56" customWidth="1"/>
    <col min="15626" max="15627" width="12.25" style="56" bestFit="1" customWidth="1"/>
    <col min="15628" max="15628" width="15.375" style="56" customWidth="1"/>
    <col min="15629" max="15872" width="9" style="56"/>
    <col min="15873" max="15873" width="9.5" style="56" customWidth="1"/>
    <col min="15874" max="15874" width="11.125" style="56" customWidth="1"/>
    <col min="15875" max="15875" width="32.25" style="56" customWidth="1"/>
    <col min="15876" max="15876" width="7" style="56" customWidth="1"/>
    <col min="15877" max="15877" width="10.875" style="56" bestFit="1" customWidth="1"/>
    <col min="15878" max="15878" width="10.5" style="56" customWidth="1"/>
    <col min="15879" max="15879" width="6.125" style="56" customWidth="1"/>
    <col min="15880" max="15880" width="7" style="56" customWidth="1"/>
    <col min="15881" max="15881" width="10.625" style="56" customWidth="1"/>
    <col min="15882" max="15883" width="12.25" style="56" bestFit="1" customWidth="1"/>
    <col min="15884" max="15884" width="15.375" style="56" customWidth="1"/>
    <col min="15885" max="16128" width="9" style="56"/>
    <col min="16129" max="16129" width="9.5" style="56" customWidth="1"/>
    <col min="16130" max="16130" width="11.125" style="56" customWidth="1"/>
    <col min="16131" max="16131" width="32.25" style="56" customWidth="1"/>
    <col min="16132" max="16132" width="7" style="56" customWidth="1"/>
    <col min="16133" max="16133" width="10.875" style="56" bestFit="1" customWidth="1"/>
    <col min="16134" max="16134" width="10.5" style="56" customWidth="1"/>
    <col min="16135" max="16135" width="6.125" style="56" customWidth="1"/>
    <col min="16136" max="16136" width="7" style="56" customWidth="1"/>
    <col min="16137" max="16137" width="10.625" style="56" customWidth="1"/>
    <col min="16138" max="16139" width="12.25" style="56" bestFit="1" customWidth="1"/>
    <col min="16140" max="16140" width="15.375" style="56" customWidth="1"/>
    <col min="16141" max="16384" width="9" style="56"/>
  </cols>
  <sheetData>
    <row r="1" spans="1:13" ht="21" x14ac:dyDescent="0.3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21" x14ac:dyDescent="0.3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16" t="s">
        <v>2</v>
      </c>
      <c r="L2" s="116"/>
    </row>
    <row r="3" spans="1:13" ht="21" x14ac:dyDescent="0.35">
      <c r="A3" s="1"/>
      <c r="B3" s="1"/>
      <c r="C3" s="1"/>
      <c r="D3" s="1"/>
      <c r="E3" s="1"/>
      <c r="F3" s="1"/>
      <c r="G3" s="1"/>
      <c r="H3" s="1"/>
      <c r="I3" s="1"/>
      <c r="J3" s="1" t="s">
        <v>3</v>
      </c>
      <c r="K3" s="117" t="s">
        <v>42</v>
      </c>
      <c r="L3" s="117"/>
    </row>
    <row r="4" spans="1:13" ht="21" x14ac:dyDescent="0.35">
      <c r="A4" s="2" t="s">
        <v>4</v>
      </c>
      <c r="B4" s="114" t="s">
        <v>203</v>
      </c>
      <c r="C4" s="114"/>
      <c r="D4" s="68" t="s">
        <v>6</v>
      </c>
      <c r="E4" s="113"/>
      <c r="F4" s="113"/>
      <c r="G4" s="4" t="s">
        <v>8</v>
      </c>
      <c r="H4" s="5"/>
      <c r="I4" s="118" t="s">
        <v>205</v>
      </c>
      <c r="J4" s="118"/>
      <c r="K4" s="68" t="s">
        <v>10</v>
      </c>
      <c r="L4" s="118" t="s">
        <v>206</v>
      </c>
      <c r="M4" s="118"/>
    </row>
    <row r="5" spans="1:13" ht="21" x14ac:dyDescent="0.35">
      <c r="A5" s="4" t="s">
        <v>12</v>
      </c>
      <c r="B5" s="4"/>
      <c r="C5" s="6" t="s">
        <v>204</v>
      </c>
      <c r="D5" s="112"/>
      <c r="E5" s="112"/>
      <c r="F5" s="112"/>
      <c r="G5" s="2" t="s">
        <v>13</v>
      </c>
      <c r="H5" s="2"/>
      <c r="I5" s="2"/>
      <c r="J5" s="114" t="s">
        <v>200</v>
      </c>
      <c r="K5" s="114"/>
      <c r="L5" s="114"/>
    </row>
    <row r="6" spans="1:13" ht="21" x14ac:dyDescent="0.35">
      <c r="A6" s="7" t="s">
        <v>14</v>
      </c>
      <c r="B6" s="114" t="s">
        <v>199</v>
      </c>
      <c r="C6" s="114"/>
      <c r="D6" s="114"/>
      <c r="E6" s="114"/>
      <c r="F6" s="114"/>
      <c r="G6" s="114"/>
      <c r="H6" s="114"/>
      <c r="I6" s="114"/>
      <c r="J6" s="7"/>
      <c r="K6" s="7" t="s">
        <v>15</v>
      </c>
      <c r="L6" s="49" t="s">
        <v>198</v>
      </c>
    </row>
    <row r="7" spans="1:13" s="1" customFormat="1" ht="21" x14ac:dyDescent="0.35">
      <c r="A7" s="9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s="1" customFormat="1" ht="21" x14ac:dyDescent="0.35">
      <c r="A8" s="9" t="s">
        <v>18</v>
      </c>
      <c r="B8" s="7"/>
      <c r="C8" s="7"/>
      <c r="D8" s="7"/>
      <c r="E8" s="7"/>
      <c r="F8" s="7"/>
      <c r="G8" s="7"/>
      <c r="H8" s="7" t="s">
        <v>19</v>
      </c>
      <c r="I8" s="7"/>
      <c r="J8" s="7"/>
      <c r="K8" s="10"/>
      <c r="L8" s="7"/>
    </row>
    <row r="9" spans="1:13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21" x14ac:dyDescent="0.35">
      <c r="A10" s="13"/>
      <c r="B10" s="13"/>
      <c r="C10" s="14"/>
      <c r="D10" s="13" t="s">
        <v>20</v>
      </c>
      <c r="E10" s="14" t="s">
        <v>21</v>
      </c>
      <c r="F10" s="13"/>
      <c r="G10" s="14" t="s">
        <v>22</v>
      </c>
      <c r="H10" s="13" t="s">
        <v>23</v>
      </c>
      <c r="I10" s="14" t="s">
        <v>24</v>
      </c>
      <c r="J10" s="13" t="s">
        <v>24</v>
      </c>
      <c r="K10" s="14"/>
      <c r="L10" s="13"/>
    </row>
    <row r="11" spans="1:13" ht="21" x14ac:dyDescent="0.35">
      <c r="A11" s="16" t="s">
        <v>25</v>
      </c>
      <c r="B11" s="16" t="s">
        <v>26</v>
      </c>
      <c r="C11" s="17" t="s">
        <v>27</v>
      </c>
      <c r="D11" s="16" t="s">
        <v>28</v>
      </c>
      <c r="E11" s="18" t="s">
        <v>29</v>
      </c>
      <c r="F11" s="16" t="s">
        <v>30</v>
      </c>
      <c r="G11" s="17" t="s">
        <v>31</v>
      </c>
      <c r="H11" s="16" t="s">
        <v>32</v>
      </c>
      <c r="I11" s="17" t="s">
        <v>33</v>
      </c>
      <c r="J11" s="16" t="s">
        <v>34</v>
      </c>
      <c r="K11" s="17" t="s">
        <v>35</v>
      </c>
      <c r="L11" s="16" t="s">
        <v>36</v>
      </c>
    </row>
    <row r="12" spans="1:13" ht="21" x14ac:dyDescent="0.35">
      <c r="A12" s="50"/>
      <c r="B12" s="16"/>
      <c r="C12" s="17"/>
      <c r="D12" s="16"/>
      <c r="E12" s="18" t="s">
        <v>37</v>
      </c>
      <c r="F12" s="16"/>
      <c r="G12" s="17"/>
      <c r="H12" s="16" t="s">
        <v>38</v>
      </c>
      <c r="I12" s="17"/>
      <c r="J12" s="16"/>
      <c r="K12" s="17"/>
      <c r="L12" s="16"/>
    </row>
    <row r="13" spans="1:13" ht="21" x14ac:dyDescent="0.35">
      <c r="A13" s="51">
        <v>44013</v>
      </c>
      <c r="B13" s="52"/>
      <c r="C13" s="21" t="s">
        <v>207</v>
      </c>
      <c r="D13" s="13">
        <v>2</v>
      </c>
      <c r="E13" s="22">
        <v>990</v>
      </c>
      <c r="F13" s="23">
        <v>1980</v>
      </c>
      <c r="G13" s="14" t="s">
        <v>16</v>
      </c>
      <c r="H13" s="24" t="s">
        <v>16</v>
      </c>
      <c r="I13" s="110" t="s">
        <v>16</v>
      </c>
      <c r="J13" s="20"/>
      <c r="K13" s="22">
        <f>+F13</f>
        <v>1980</v>
      </c>
      <c r="L13" s="20" t="s">
        <v>125</v>
      </c>
    </row>
    <row r="14" spans="1:13" ht="21" x14ac:dyDescent="0.35">
      <c r="A14" s="57"/>
      <c r="B14" s="28"/>
      <c r="C14" s="29"/>
      <c r="D14" s="16" t="s">
        <v>202</v>
      </c>
      <c r="E14" s="29"/>
      <c r="F14" s="28"/>
      <c r="G14" s="17"/>
      <c r="H14" s="16"/>
      <c r="I14" s="29"/>
      <c r="J14" s="28"/>
      <c r="K14" s="30"/>
      <c r="L14" s="28"/>
    </row>
    <row r="15" spans="1:13" ht="21" x14ac:dyDescent="0.35">
      <c r="A15" s="57"/>
      <c r="B15" s="28"/>
      <c r="C15" s="29"/>
      <c r="D15" s="28"/>
      <c r="E15" s="29"/>
      <c r="F15" s="28"/>
      <c r="G15" s="17"/>
      <c r="H15" s="16"/>
      <c r="I15" s="29"/>
      <c r="J15" s="28"/>
      <c r="K15" s="30"/>
      <c r="L15" s="28"/>
    </row>
    <row r="16" spans="1:13" ht="21" x14ac:dyDescent="0.35">
      <c r="A16" s="57"/>
      <c r="B16" s="28"/>
      <c r="C16" s="29"/>
      <c r="D16" s="28"/>
      <c r="E16" s="29"/>
      <c r="F16" s="28"/>
      <c r="G16" s="17"/>
      <c r="H16" s="16"/>
      <c r="I16" s="30"/>
      <c r="J16" s="31"/>
      <c r="K16" s="30"/>
      <c r="L16" s="28"/>
    </row>
    <row r="17" spans="1:13" ht="21" x14ac:dyDescent="0.35">
      <c r="A17" s="57"/>
      <c r="B17" s="28"/>
      <c r="C17" s="29"/>
      <c r="D17" s="28"/>
      <c r="E17" s="29"/>
      <c r="F17" s="28"/>
      <c r="G17" s="17"/>
      <c r="H17" s="16"/>
      <c r="I17" s="30"/>
      <c r="J17" s="31"/>
      <c r="K17" s="30"/>
      <c r="L17" s="28"/>
    </row>
    <row r="18" spans="1:13" ht="21" x14ac:dyDescent="0.35">
      <c r="A18" s="57"/>
      <c r="B18" s="28"/>
      <c r="C18" s="29"/>
      <c r="D18" s="28"/>
      <c r="E18" s="29"/>
      <c r="F18" s="28"/>
      <c r="G18" s="17"/>
      <c r="H18" s="16"/>
      <c r="I18" s="30"/>
      <c r="J18" s="31"/>
      <c r="K18" s="30"/>
      <c r="L18" s="28"/>
    </row>
    <row r="19" spans="1:13" ht="21" x14ac:dyDescent="0.35">
      <c r="A19" s="57"/>
      <c r="B19" s="28"/>
      <c r="C19" s="29"/>
      <c r="D19" s="28"/>
      <c r="E19" s="29"/>
      <c r="F19" s="28"/>
      <c r="G19" s="17"/>
      <c r="H19" s="16"/>
      <c r="I19" s="30"/>
      <c r="J19" s="31"/>
      <c r="K19" s="30"/>
      <c r="L19" s="28"/>
    </row>
    <row r="20" spans="1:13" ht="21" x14ac:dyDescent="0.35">
      <c r="A20" s="57"/>
      <c r="B20" s="28"/>
      <c r="C20" s="29"/>
      <c r="D20" s="28"/>
      <c r="E20" s="29"/>
      <c r="F20" s="28"/>
      <c r="G20" s="29"/>
      <c r="H20" s="28"/>
      <c r="I20" s="30"/>
      <c r="J20" s="31"/>
      <c r="K20" s="30"/>
      <c r="L20" s="28"/>
    </row>
    <row r="21" spans="1:13" ht="21" x14ac:dyDescent="0.35">
      <c r="A21" s="57"/>
      <c r="B21" s="28"/>
      <c r="C21" s="29"/>
      <c r="D21" s="28"/>
      <c r="E21" s="29"/>
      <c r="F21" s="28"/>
      <c r="G21" s="29"/>
      <c r="H21" s="28"/>
      <c r="I21" s="30"/>
      <c r="J21" s="31"/>
      <c r="K21" s="30"/>
      <c r="L21" s="28"/>
    </row>
    <row r="22" spans="1:13" ht="21" x14ac:dyDescent="0.35">
      <c r="A22" s="57"/>
      <c r="B22" s="28"/>
      <c r="C22" s="29"/>
      <c r="D22" s="28"/>
      <c r="E22" s="29"/>
      <c r="F22" s="28"/>
      <c r="G22" s="29"/>
      <c r="H22" s="28"/>
      <c r="I22" s="30"/>
      <c r="J22" s="31"/>
      <c r="K22" s="30"/>
      <c r="L22" s="28"/>
    </row>
    <row r="23" spans="1:13" ht="21" x14ac:dyDescent="0.35">
      <c r="A23" s="57"/>
      <c r="B23" s="28"/>
      <c r="C23" s="29"/>
      <c r="D23" s="28"/>
      <c r="E23" s="29"/>
      <c r="F23" s="28"/>
      <c r="G23" s="29"/>
      <c r="H23" s="28"/>
      <c r="I23" s="30"/>
      <c r="J23" s="31"/>
      <c r="K23" s="30"/>
      <c r="L23" s="28"/>
    </row>
    <row r="24" spans="1:13" ht="21" x14ac:dyDescent="0.35">
      <c r="A24" s="57"/>
      <c r="B24" s="28"/>
      <c r="C24" s="29"/>
      <c r="D24" s="28"/>
      <c r="E24" s="29"/>
      <c r="F24" s="28"/>
      <c r="G24" s="29"/>
      <c r="H24" s="28"/>
      <c r="I24" s="30"/>
      <c r="J24" s="31"/>
      <c r="K24" s="30"/>
      <c r="L24" s="28"/>
    </row>
    <row r="25" spans="1:13" ht="21" x14ac:dyDescent="0.35">
      <c r="A25" s="53"/>
      <c r="B25" s="28"/>
      <c r="C25" s="29"/>
      <c r="D25" s="28"/>
      <c r="E25" s="29"/>
      <c r="F25" s="28"/>
      <c r="G25" s="29"/>
      <c r="H25" s="28"/>
      <c r="I25" s="30"/>
      <c r="J25" s="31"/>
      <c r="K25" s="30"/>
      <c r="L25" s="28"/>
    </row>
    <row r="26" spans="1:13" ht="21" x14ac:dyDescent="0.35">
      <c r="A26" s="54"/>
      <c r="B26" s="36"/>
      <c r="C26" s="55"/>
      <c r="D26" s="36"/>
      <c r="E26" s="55"/>
      <c r="F26" s="36"/>
      <c r="G26" s="55"/>
      <c r="H26" s="36"/>
      <c r="I26" s="55"/>
      <c r="J26" s="36"/>
      <c r="K26" s="55"/>
      <c r="L26" s="36"/>
    </row>
    <row r="29" spans="1:13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 t="s">
        <v>1</v>
      </c>
      <c r="K29" s="116" t="s">
        <v>2</v>
      </c>
      <c r="L29" s="116"/>
    </row>
    <row r="30" spans="1:13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 t="s">
        <v>3</v>
      </c>
      <c r="K30" s="117" t="s">
        <v>42</v>
      </c>
      <c r="L30" s="117"/>
    </row>
    <row r="31" spans="1:13" ht="21" x14ac:dyDescent="0.35">
      <c r="A31" s="2" t="s">
        <v>4</v>
      </c>
      <c r="B31" s="114" t="s">
        <v>203</v>
      </c>
      <c r="C31" s="114"/>
      <c r="D31" s="68" t="s">
        <v>6</v>
      </c>
      <c r="E31" s="113"/>
      <c r="F31" s="113"/>
      <c r="G31" s="4" t="s">
        <v>8</v>
      </c>
      <c r="H31" s="5"/>
      <c r="I31" s="118" t="s">
        <v>205</v>
      </c>
      <c r="J31" s="118"/>
      <c r="K31" s="68" t="s">
        <v>10</v>
      </c>
      <c r="L31" s="118" t="s">
        <v>208</v>
      </c>
      <c r="M31" s="118"/>
    </row>
    <row r="32" spans="1:13" ht="21" x14ac:dyDescent="0.35">
      <c r="A32" s="4" t="s">
        <v>12</v>
      </c>
      <c r="B32" s="4"/>
      <c r="C32" s="6" t="s">
        <v>204</v>
      </c>
      <c r="D32" s="112"/>
      <c r="E32" s="112"/>
      <c r="F32" s="112"/>
      <c r="G32" s="2" t="s">
        <v>13</v>
      </c>
      <c r="H32" s="2"/>
      <c r="I32" s="2"/>
      <c r="J32" s="114" t="s">
        <v>200</v>
      </c>
      <c r="K32" s="114"/>
      <c r="L32" s="114"/>
    </row>
    <row r="33" spans="1:12" ht="21" x14ac:dyDescent="0.35">
      <c r="A33" s="7" t="s">
        <v>14</v>
      </c>
      <c r="B33" s="114" t="s">
        <v>199</v>
      </c>
      <c r="C33" s="114"/>
      <c r="D33" s="114"/>
      <c r="E33" s="114"/>
      <c r="F33" s="114"/>
      <c r="G33" s="114"/>
      <c r="H33" s="114"/>
      <c r="I33" s="114"/>
      <c r="J33" s="7"/>
      <c r="K33" s="7" t="s">
        <v>15</v>
      </c>
      <c r="L33" s="49" t="s">
        <v>198</v>
      </c>
    </row>
    <row r="34" spans="1:12" s="1" customFormat="1" ht="21" x14ac:dyDescent="0.35">
      <c r="A34" s="9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1" customFormat="1" ht="21" x14ac:dyDescent="0.35">
      <c r="A35" s="9" t="s">
        <v>18</v>
      </c>
      <c r="B35" s="7"/>
      <c r="C35" s="7"/>
      <c r="D35" s="7"/>
      <c r="E35" s="7"/>
      <c r="F35" s="7"/>
      <c r="G35" s="7"/>
      <c r="H35" s="7" t="s">
        <v>19</v>
      </c>
      <c r="I35" s="7"/>
      <c r="J35" s="7"/>
      <c r="K35" s="10"/>
      <c r="L35" s="7"/>
    </row>
    <row r="36" spans="1:12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5">
      <c r="A37" s="13"/>
      <c r="B37" s="13"/>
      <c r="C37" s="14"/>
      <c r="D37" s="13" t="s">
        <v>20</v>
      </c>
      <c r="E37" s="14" t="s">
        <v>21</v>
      </c>
      <c r="F37" s="13"/>
      <c r="G37" s="14" t="s">
        <v>22</v>
      </c>
      <c r="H37" s="13" t="s">
        <v>23</v>
      </c>
      <c r="I37" s="14" t="s">
        <v>24</v>
      </c>
      <c r="J37" s="13" t="s">
        <v>24</v>
      </c>
      <c r="K37" s="14"/>
      <c r="L37" s="13"/>
    </row>
    <row r="38" spans="1:12" ht="21" x14ac:dyDescent="0.35">
      <c r="A38" s="16" t="s">
        <v>25</v>
      </c>
      <c r="B38" s="16" t="s">
        <v>26</v>
      </c>
      <c r="C38" s="17" t="s">
        <v>27</v>
      </c>
      <c r="D38" s="16" t="s">
        <v>28</v>
      </c>
      <c r="E38" s="18" t="s">
        <v>29</v>
      </c>
      <c r="F38" s="16" t="s">
        <v>30</v>
      </c>
      <c r="G38" s="17" t="s">
        <v>31</v>
      </c>
      <c r="H38" s="16" t="s">
        <v>32</v>
      </c>
      <c r="I38" s="17" t="s">
        <v>33</v>
      </c>
      <c r="J38" s="16" t="s">
        <v>34</v>
      </c>
      <c r="K38" s="17" t="s">
        <v>35</v>
      </c>
      <c r="L38" s="16" t="s">
        <v>36</v>
      </c>
    </row>
    <row r="39" spans="1:12" ht="21" x14ac:dyDescent="0.35">
      <c r="A39" s="50"/>
      <c r="B39" s="16"/>
      <c r="C39" s="17"/>
      <c r="D39" s="16"/>
      <c r="E39" s="18" t="s">
        <v>37</v>
      </c>
      <c r="F39" s="16"/>
      <c r="G39" s="17"/>
      <c r="H39" s="16" t="s">
        <v>38</v>
      </c>
      <c r="I39" s="17"/>
      <c r="J39" s="16"/>
      <c r="K39" s="17"/>
      <c r="L39" s="16"/>
    </row>
    <row r="40" spans="1:12" ht="21" x14ac:dyDescent="0.35">
      <c r="A40" s="51">
        <v>44013</v>
      </c>
      <c r="B40" s="52"/>
      <c r="C40" s="21" t="s">
        <v>209</v>
      </c>
      <c r="D40" s="13">
        <v>3</v>
      </c>
      <c r="E40" s="22">
        <v>1290</v>
      </c>
      <c r="F40" s="23">
        <v>3870</v>
      </c>
      <c r="G40" s="14" t="s">
        <v>16</v>
      </c>
      <c r="H40" s="24" t="s">
        <v>16</v>
      </c>
      <c r="I40" s="110" t="s">
        <v>16</v>
      </c>
      <c r="J40" s="20"/>
      <c r="K40" s="22">
        <f>+F40</f>
        <v>3870</v>
      </c>
      <c r="L40" s="20" t="s">
        <v>125</v>
      </c>
    </row>
    <row r="41" spans="1:12" ht="21" x14ac:dyDescent="0.35">
      <c r="A41" s="57"/>
      <c r="B41" s="28"/>
      <c r="C41" s="29"/>
      <c r="D41" s="16" t="s">
        <v>202</v>
      </c>
      <c r="E41" s="29"/>
      <c r="F41" s="28"/>
      <c r="G41" s="17"/>
      <c r="H41" s="16"/>
      <c r="I41" s="29"/>
      <c r="J41" s="28"/>
      <c r="K41" s="30"/>
      <c r="L41" s="28"/>
    </row>
    <row r="42" spans="1:12" ht="21" x14ac:dyDescent="0.35">
      <c r="A42" s="57"/>
      <c r="B42" s="28"/>
      <c r="C42" s="29"/>
      <c r="D42" s="28"/>
      <c r="E42" s="29"/>
      <c r="F42" s="28"/>
      <c r="G42" s="17"/>
      <c r="H42" s="16"/>
      <c r="I42" s="29"/>
      <c r="J42" s="28"/>
      <c r="K42" s="30"/>
      <c r="L42" s="28"/>
    </row>
    <row r="43" spans="1:12" ht="21" x14ac:dyDescent="0.35">
      <c r="A43" s="57"/>
      <c r="B43" s="28"/>
      <c r="C43" s="29"/>
      <c r="D43" s="28"/>
      <c r="E43" s="29"/>
      <c r="F43" s="28"/>
      <c r="G43" s="17"/>
      <c r="H43" s="16"/>
      <c r="I43" s="30"/>
      <c r="J43" s="31"/>
      <c r="K43" s="30"/>
      <c r="L43" s="28"/>
    </row>
    <row r="44" spans="1:12" ht="21" x14ac:dyDescent="0.35">
      <c r="A44" s="57"/>
      <c r="B44" s="28"/>
      <c r="C44" s="29"/>
      <c r="D44" s="28"/>
      <c r="E44" s="29"/>
      <c r="F44" s="28"/>
      <c r="G44" s="17"/>
      <c r="H44" s="16"/>
      <c r="I44" s="30"/>
      <c r="J44" s="31"/>
      <c r="K44" s="30"/>
      <c r="L44" s="28"/>
    </row>
    <row r="45" spans="1:12" ht="21" x14ac:dyDescent="0.35">
      <c r="A45" s="57"/>
      <c r="B45" s="28"/>
      <c r="C45" s="29"/>
      <c r="D45" s="28"/>
      <c r="E45" s="29"/>
      <c r="F45" s="28"/>
      <c r="G45" s="17"/>
      <c r="H45" s="16"/>
      <c r="I45" s="30"/>
      <c r="J45" s="31"/>
      <c r="K45" s="30"/>
      <c r="L45" s="28"/>
    </row>
    <row r="46" spans="1:12" ht="21" x14ac:dyDescent="0.35">
      <c r="A46" s="57"/>
      <c r="B46" s="28"/>
      <c r="C46" s="29"/>
      <c r="D46" s="28"/>
      <c r="E46" s="29"/>
      <c r="F46" s="28"/>
      <c r="G46" s="17"/>
      <c r="H46" s="16"/>
      <c r="I46" s="30"/>
      <c r="J46" s="31"/>
      <c r="K46" s="30"/>
      <c r="L46" s="28"/>
    </row>
    <row r="47" spans="1:12" ht="21" x14ac:dyDescent="0.35">
      <c r="A47" s="57"/>
      <c r="B47" s="28"/>
      <c r="C47" s="29"/>
      <c r="D47" s="28"/>
      <c r="E47" s="29"/>
      <c r="F47" s="28"/>
      <c r="G47" s="29"/>
      <c r="H47" s="28"/>
      <c r="I47" s="30"/>
      <c r="J47" s="31"/>
      <c r="K47" s="30"/>
      <c r="L47" s="28"/>
    </row>
    <row r="48" spans="1:12" ht="21" x14ac:dyDescent="0.35">
      <c r="A48" s="57"/>
      <c r="B48" s="28"/>
      <c r="C48" s="29"/>
      <c r="D48" s="28"/>
      <c r="E48" s="29"/>
      <c r="F48" s="28"/>
      <c r="G48" s="29"/>
      <c r="H48" s="28"/>
      <c r="I48" s="30"/>
      <c r="J48" s="31"/>
      <c r="K48" s="30"/>
      <c r="L48" s="28"/>
    </row>
    <row r="49" spans="1:12" ht="21" x14ac:dyDescent="0.35">
      <c r="A49" s="57"/>
      <c r="B49" s="28"/>
      <c r="C49" s="29"/>
      <c r="D49" s="28"/>
      <c r="E49" s="29"/>
      <c r="F49" s="28"/>
      <c r="G49" s="29"/>
      <c r="H49" s="28"/>
      <c r="I49" s="30"/>
      <c r="J49" s="31"/>
      <c r="K49" s="30"/>
      <c r="L49" s="28"/>
    </row>
    <row r="50" spans="1:12" ht="21" x14ac:dyDescent="0.35">
      <c r="A50" s="57"/>
      <c r="B50" s="28"/>
      <c r="C50" s="29"/>
      <c r="D50" s="28"/>
      <c r="E50" s="29"/>
      <c r="F50" s="28"/>
      <c r="G50" s="29"/>
      <c r="H50" s="28"/>
      <c r="I50" s="30"/>
      <c r="J50" s="31"/>
      <c r="K50" s="30"/>
      <c r="L50" s="28"/>
    </row>
    <row r="51" spans="1:12" ht="21" x14ac:dyDescent="0.35">
      <c r="A51" s="57"/>
      <c r="B51" s="28"/>
      <c r="C51" s="29"/>
      <c r="D51" s="28"/>
      <c r="E51" s="29"/>
      <c r="F51" s="28"/>
      <c r="G51" s="29"/>
      <c r="H51" s="28"/>
      <c r="I51" s="30"/>
      <c r="J51" s="31"/>
      <c r="K51" s="30"/>
      <c r="L51" s="28"/>
    </row>
    <row r="52" spans="1:12" ht="21" x14ac:dyDescent="0.35">
      <c r="A52" s="53"/>
      <c r="B52" s="28"/>
      <c r="C52" s="29"/>
      <c r="D52" s="28"/>
      <c r="E52" s="29"/>
      <c r="F52" s="28"/>
      <c r="G52" s="29"/>
      <c r="H52" s="28"/>
      <c r="I52" s="30"/>
      <c r="J52" s="31"/>
      <c r="K52" s="30"/>
      <c r="L52" s="28"/>
    </row>
    <row r="53" spans="1:12" ht="21" x14ac:dyDescent="0.35">
      <c r="A53" s="54"/>
      <c r="B53" s="36"/>
      <c r="C53" s="55"/>
      <c r="D53" s="36"/>
      <c r="E53" s="55"/>
      <c r="F53" s="36"/>
      <c r="G53" s="55"/>
      <c r="H53" s="36"/>
      <c r="I53" s="55"/>
      <c r="J53" s="36"/>
      <c r="K53" s="55"/>
      <c r="L53" s="36"/>
    </row>
  </sheetData>
  <mergeCells count="19">
    <mergeCell ref="D32:F32"/>
    <mergeCell ref="J32:L32"/>
    <mergeCell ref="B33:I33"/>
    <mergeCell ref="D5:F5"/>
    <mergeCell ref="J5:L5"/>
    <mergeCell ref="B6:I6"/>
    <mergeCell ref="K29:L29"/>
    <mergeCell ref="K30:L30"/>
    <mergeCell ref="B31:C31"/>
    <mergeCell ref="E31:F31"/>
    <mergeCell ref="I31:J31"/>
    <mergeCell ref="L31:M31"/>
    <mergeCell ref="A1:L1"/>
    <mergeCell ref="K2:L2"/>
    <mergeCell ref="K3:L3"/>
    <mergeCell ref="B4:C4"/>
    <mergeCell ref="E4:F4"/>
    <mergeCell ref="I4:J4"/>
    <mergeCell ref="L4:M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topLeftCell="A4" workbookViewId="0">
      <selection activeCell="C13" sqref="C13"/>
    </sheetView>
  </sheetViews>
  <sheetFormatPr defaultRowHeight="13.5" x14ac:dyDescent="0.25"/>
  <cols>
    <col min="1" max="1" width="9.5" style="56" customWidth="1"/>
    <col min="2" max="2" width="11.125" style="56" customWidth="1"/>
    <col min="3" max="3" width="32.25" style="56" customWidth="1"/>
    <col min="4" max="4" width="7" style="56" customWidth="1"/>
    <col min="5" max="5" width="10.875" style="56" bestFit="1" customWidth="1"/>
    <col min="6" max="6" width="10.5" style="56" customWidth="1"/>
    <col min="7" max="7" width="6.125" style="56" customWidth="1"/>
    <col min="8" max="8" width="7" style="56" customWidth="1"/>
    <col min="9" max="9" width="10.625" style="56" customWidth="1"/>
    <col min="10" max="11" width="12.25" style="56" bestFit="1" customWidth="1"/>
    <col min="12" max="12" width="15.375" style="56" customWidth="1"/>
    <col min="13" max="256" width="9" style="56"/>
    <col min="257" max="257" width="9.5" style="56" customWidth="1"/>
    <col min="258" max="258" width="11.125" style="56" customWidth="1"/>
    <col min="259" max="259" width="32.25" style="56" customWidth="1"/>
    <col min="260" max="260" width="7" style="56" customWidth="1"/>
    <col min="261" max="261" width="10.875" style="56" bestFit="1" customWidth="1"/>
    <col min="262" max="262" width="10.5" style="56" customWidth="1"/>
    <col min="263" max="263" width="6.125" style="56" customWidth="1"/>
    <col min="264" max="264" width="7" style="56" customWidth="1"/>
    <col min="265" max="265" width="10.625" style="56" customWidth="1"/>
    <col min="266" max="267" width="12.25" style="56" bestFit="1" customWidth="1"/>
    <col min="268" max="268" width="15.375" style="56" customWidth="1"/>
    <col min="269" max="512" width="9" style="56"/>
    <col min="513" max="513" width="9.5" style="56" customWidth="1"/>
    <col min="514" max="514" width="11.125" style="56" customWidth="1"/>
    <col min="515" max="515" width="32.25" style="56" customWidth="1"/>
    <col min="516" max="516" width="7" style="56" customWidth="1"/>
    <col min="517" max="517" width="10.875" style="56" bestFit="1" customWidth="1"/>
    <col min="518" max="518" width="10.5" style="56" customWidth="1"/>
    <col min="519" max="519" width="6.125" style="56" customWidth="1"/>
    <col min="520" max="520" width="7" style="56" customWidth="1"/>
    <col min="521" max="521" width="10.625" style="56" customWidth="1"/>
    <col min="522" max="523" width="12.25" style="56" bestFit="1" customWidth="1"/>
    <col min="524" max="524" width="15.375" style="56" customWidth="1"/>
    <col min="525" max="768" width="9" style="56"/>
    <col min="769" max="769" width="9.5" style="56" customWidth="1"/>
    <col min="770" max="770" width="11.125" style="56" customWidth="1"/>
    <col min="771" max="771" width="32.25" style="56" customWidth="1"/>
    <col min="772" max="772" width="7" style="56" customWidth="1"/>
    <col min="773" max="773" width="10.875" style="56" bestFit="1" customWidth="1"/>
    <col min="774" max="774" width="10.5" style="56" customWidth="1"/>
    <col min="775" max="775" width="6.125" style="56" customWidth="1"/>
    <col min="776" max="776" width="7" style="56" customWidth="1"/>
    <col min="777" max="777" width="10.625" style="56" customWidth="1"/>
    <col min="778" max="779" width="12.25" style="56" bestFit="1" customWidth="1"/>
    <col min="780" max="780" width="15.375" style="56" customWidth="1"/>
    <col min="781" max="1024" width="9" style="56"/>
    <col min="1025" max="1025" width="9.5" style="56" customWidth="1"/>
    <col min="1026" max="1026" width="11.125" style="56" customWidth="1"/>
    <col min="1027" max="1027" width="32.25" style="56" customWidth="1"/>
    <col min="1028" max="1028" width="7" style="56" customWidth="1"/>
    <col min="1029" max="1029" width="10.875" style="56" bestFit="1" customWidth="1"/>
    <col min="1030" max="1030" width="10.5" style="56" customWidth="1"/>
    <col min="1031" max="1031" width="6.125" style="56" customWidth="1"/>
    <col min="1032" max="1032" width="7" style="56" customWidth="1"/>
    <col min="1033" max="1033" width="10.625" style="56" customWidth="1"/>
    <col min="1034" max="1035" width="12.25" style="56" bestFit="1" customWidth="1"/>
    <col min="1036" max="1036" width="15.375" style="56" customWidth="1"/>
    <col min="1037" max="1280" width="9" style="56"/>
    <col min="1281" max="1281" width="9.5" style="56" customWidth="1"/>
    <col min="1282" max="1282" width="11.125" style="56" customWidth="1"/>
    <col min="1283" max="1283" width="32.25" style="56" customWidth="1"/>
    <col min="1284" max="1284" width="7" style="56" customWidth="1"/>
    <col min="1285" max="1285" width="10.875" style="56" bestFit="1" customWidth="1"/>
    <col min="1286" max="1286" width="10.5" style="56" customWidth="1"/>
    <col min="1287" max="1287" width="6.125" style="56" customWidth="1"/>
    <col min="1288" max="1288" width="7" style="56" customWidth="1"/>
    <col min="1289" max="1289" width="10.625" style="56" customWidth="1"/>
    <col min="1290" max="1291" width="12.25" style="56" bestFit="1" customWidth="1"/>
    <col min="1292" max="1292" width="15.375" style="56" customWidth="1"/>
    <col min="1293" max="1536" width="9" style="56"/>
    <col min="1537" max="1537" width="9.5" style="56" customWidth="1"/>
    <col min="1538" max="1538" width="11.125" style="56" customWidth="1"/>
    <col min="1539" max="1539" width="32.25" style="56" customWidth="1"/>
    <col min="1540" max="1540" width="7" style="56" customWidth="1"/>
    <col min="1541" max="1541" width="10.875" style="56" bestFit="1" customWidth="1"/>
    <col min="1542" max="1542" width="10.5" style="56" customWidth="1"/>
    <col min="1543" max="1543" width="6.125" style="56" customWidth="1"/>
    <col min="1544" max="1544" width="7" style="56" customWidth="1"/>
    <col min="1545" max="1545" width="10.625" style="56" customWidth="1"/>
    <col min="1546" max="1547" width="12.25" style="56" bestFit="1" customWidth="1"/>
    <col min="1548" max="1548" width="15.375" style="56" customWidth="1"/>
    <col min="1549" max="1792" width="9" style="56"/>
    <col min="1793" max="1793" width="9.5" style="56" customWidth="1"/>
    <col min="1794" max="1794" width="11.125" style="56" customWidth="1"/>
    <col min="1795" max="1795" width="32.25" style="56" customWidth="1"/>
    <col min="1796" max="1796" width="7" style="56" customWidth="1"/>
    <col min="1797" max="1797" width="10.875" style="56" bestFit="1" customWidth="1"/>
    <col min="1798" max="1798" width="10.5" style="56" customWidth="1"/>
    <col min="1799" max="1799" width="6.125" style="56" customWidth="1"/>
    <col min="1800" max="1800" width="7" style="56" customWidth="1"/>
    <col min="1801" max="1801" width="10.625" style="56" customWidth="1"/>
    <col min="1802" max="1803" width="12.25" style="56" bestFit="1" customWidth="1"/>
    <col min="1804" max="1804" width="15.375" style="56" customWidth="1"/>
    <col min="1805" max="2048" width="9" style="56"/>
    <col min="2049" max="2049" width="9.5" style="56" customWidth="1"/>
    <col min="2050" max="2050" width="11.125" style="56" customWidth="1"/>
    <col min="2051" max="2051" width="32.25" style="56" customWidth="1"/>
    <col min="2052" max="2052" width="7" style="56" customWidth="1"/>
    <col min="2053" max="2053" width="10.875" style="56" bestFit="1" customWidth="1"/>
    <col min="2054" max="2054" width="10.5" style="56" customWidth="1"/>
    <col min="2055" max="2055" width="6.125" style="56" customWidth="1"/>
    <col min="2056" max="2056" width="7" style="56" customWidth="1"/>
    <col min="2057" max="2057" width="10.625" style="56" customWidth="1"/>
    <col min="2058" max="2059" width="12.25" style="56" bestFit="1" customWidth="1"/>
    <col min="2060" max="2060" width="15.375" style="56" customWidth="1"/>
    <col min="2061" max="2304" width="9" style="56"/>
    <col min="2305" max="2305" width="9.5" style="56" customWidth="1"/>
    <col min="2306" max="2306" width="11.125" style="56" customWidth="1"/>
    <col min="2307" max="2307" width="32.25" style="56" customWidth="1"/>
    <col min="2308" max="2308" width="7" style="56" customWidth="1"/>
    <col min="2309" max="2309" width="10.875" style="56" bestFit="1" customWidth="1"/>
    <col min="2310" max="2310" width="10.5" style="56" customWidth="1"/>
    <col min="2311" max="2311" width="6.125" style="56" customWidth="1"/>
    <col min="2312" max="2312" width="7" style="56" customWidth="1"/>
    <col min="2313" max="2313" width="10.625" style="56" customWidth="1"/>
    <col min="2314" max="2315" width="12.25" style="56" bestFit="1" customWidth="1"/>
    <col min="2316" max="2316" width="15.375" style="56" customWidth="1"/>
    <col min="2317" max="2560" width="9" style="56"/>
    <col min="2561" max="2561" width="9.5" style="56" customWidth="1"/>
    <col min="2562" max="2562" width="11.125" style="56" customWidth="1"/>
    <col min="2563" max="2563" width="32.25" style="56" customWidth="1"/>
    <col min="2564" max="2564" width="7" style="56" customWidth="1"/>
    <col min="2565" max="2565" width="10.875" style="56" bestFit="1" customWidth="1"/>
    <col min="2566" max="2566" width="10.5" style="56" customWidth="1"/>
    <col min="2567" max="2567" width="6.125" style="56" customWidth="1"/>
    <col min="2568" max="2568" width="7" style="56" customWidth="1"/>
    <col min="2569" max="2569" width="10.625" style="56" customWidth="1"/>
    <col min="2570" max="2571" width="12.25" style="56" bestFit="1" customWidth="1"/>
    <col min="2572" max="2572" width="15.375" style="56" customWidth="1"/>
    <col min="2573" max="2816" width="9" style="56"/>
    <col min="2817" max="2817" width="9.5" style="56" customWidth="1"/>
    <col min="2818" max="2818" width="11.125" style="56" customWidth="1"/>
    <col min="2819" max="2819" width="32.25" style="56" customWidth="1"/>
    <col min="2820" max="2820" width="7" style="56" customWidth="1"/>
    <col min="2821" max="2821" width="10.875" style="56" bestFit="1" customWidth="1"/>
    <col min="2822" max="2822" width="10.5" style="56" customWidth="1"/>
    <col min="2823" max="2823" width="6.125" style="56" customWidth="1"/>
    <col min="2824" max="2824" width="7" style="56" customWidth="1"/>
    <col min="2825" max="2825" width="10.625" style="56" customWidth="1"/>
    <col min="2826" max="2827" width="12.25" style="56" bestFit="1" customWidth="1"/>
    <col min="2828" max="2828" width="15.375" style="56" customWidth="1"/>
    <col min="2829" max="3072" width="9" style="56"/>
    <col min="3073" max="3073" width="9.5" style="56" customWidth="1"/>
    <col min="3074" max="3074" width="11.125" style="56" customWidth="1"/>
    <col min="3075" max="3075" width="32.25" style="56" customWidth="1"/>
    <col min="3076" max="3076" width="7" style="56" customWidth="1"/>
    <col min="3077" max="3077" width="10.875" style="56" bestFit="1" customWidth="1"/>
    <col min="3078" max="3078" width="10.5" style="56" customWidth="1"/>
    <col min="3079" max="3079" width="6.125" style="56" customWidth="1"/>
    <col min="3080" max="3080" width="7" style="56" customWidth="1"/>
    <col min="3081" max="3081" width="10.625" style="56" customWidth="1"/>
    <col min="3082" max="3083" width="12.25" style="56" bestFit="1" customWidth="1"/>
    <col min="3084" max="3084" width="15.375" style="56" customWidth="1"/>
    <col min="3085" max="3328" width="9" style="56"/>
    <col min="3329" max="3329" width="9.5" style="56" customWidth="1"/>
    <col min="3330" max="3330" width="11.125" style="56" customWidth="1"/>
    <col min="3331" max="3331" width="32.25" style="56" customWidth="1"/>
    <col min="3332" max="3332" width="7" style="56" customWidth="1"/>
    <col min="3333" max="3333" width="10.875" style="56" bestFit="1" customWidth="1"/>
    <col min="3334" max="3334" width="10.5" style="56" customWidth="1"/>
    <col min="3335" max="3335" width="6.125" style="56" customWidth="1"/>
    <col min="3336" max="3336" width="7" style="56" customWidth="1"/>
    <col min="3337" max="3337" width="10.625" style="56" customWidth="1"/>
    <col min="3338" max="3339" width="12.25" style="56" bestFit="1" customWidth="1"/>
    <col min="3340" max="3340" width="15.375" style="56" customWidth="1"/>
    <col min="3341" max="3584" width="9" style="56"/>
    <col min="3585" max="3585" width="9.5" style="56" customWidth="1"/>
    <col min="3586" max="3586" width="11.125" style="56" customWidth="1"/>
    <col min="3587" max="3587" width="32.25" style="56" customWidth="1"/>
    <col min="3588" max="3588" width="7" style="56" customWidth="1"/>
    <col min="3589" max="3589" width="10.875" style="56" bestFit="1" customWidth="1"/>
    <col min="3590" max="3590" width="10.5" style="56" customWidth="1"/>
    <col min="3591" max="3591" width="6.125" style="56" customWidth="1"/>
    <col min="3592" max="3592" width="7" style="56" customWidth="1"/>
    <col min="3593" max="3593" width="10.625" style="56" customWidth="1"/>
    <col min="3594" max="3595" width="12.25" style="56" bestFit="1" customWidth="1"/>
    <col min="3596" max="3596" width="15.375" style="56" customWidth="1"/>
    <col min="3597" max="3840" width="9" style="56"/>
    <col min="3841" max="3841" width="9.5" style="56" customWidth="1"/>
    <col min="3842" max="3842" width="11.125" style="56" customWidth="1"/>
    <col min="3843" max="3843" width="32.25" style="56" customWidth="1"/>
    <col min="3844" max="3844" width="7" style="56" customWidth="1"/>
    <col min="3845" max="3845" width="10.875" style="56" bestFit="1" customWidth="1"/>
    <col min="3846" max="3846" width="10.5" style="56" customWidth="1"/>
    <col min="3847" max="3847" width="6.125" style="56" customWidth="1"/>
    <col min="3848" max="3848" width="7" style="56" customWidth="1"/>
    <col min="3849" max="3849" width="10.625" style="56" customWidth="1"/>
    <col min="3850" max="3851" width="12.25" style="56" bestFit="1" customWidth="1"/>
    <col min="3852" max="3852" width="15.375" style="56" customWidth="1"/>
    <col min="3853" max="4096" width="9" style="56"/>
    <col min="4097" max="4097" width="9.5" style="56" customWidth="1"/>
    <col min="4098" max="4098" width="11.125" style="56" customWidth="1"/>
    <col min="4099" max="4099" width="32.25" style="56" customWidth="1"/>
    <col min="4100" max="4100" width="7" style="56" customWidth="1"/>
    <col min="4101" max="4101" width="10.875" style="56" bestFit="1" customWidth="1"/>
    <col min="4102" max="4102" width="10.5" style="56" customWidth="1"/>
    <col min="4103" max="4103" width="6.125" style="56" customWidth="1"/>
    <col min="4104" max="4104" width="7" style="56" customWidth="1"/>
    <col min="4105" max="4105" width="10.625" style="56" customWidth="1"/>
    <col min="4106" max="4107" width="12.25" style="56" bestFit="1" customWidth="1"/>
    <col min="4108" max="4108" width="15.375" style="56" customWidth="1"/>
    <col min="4109" max="4352" width="9" style="56"/>
    <col min="4353" max="4353" width="9.5" style="56" customWidth="1"/>
    <col min="4354" max="4354" width="11.125" style="56" customWidth="1"/>
    <col min="4355" max="4355" width="32.25" style="56" customWidth="1"/>
    <col min="4356" max="4356" width="7" style="56" customWidth="1"/>
    <col min="4357" max="4357" width="10.875" style="56" bestFit="1" customWidth="1"/>
    <col min="4358" max="4358" width="10.5" style="56" customWidth="1"/>
    <col min="4359" max="4359" width="6.125" style="56" customWidth="1"/>
    <col min="4360" max="4360" width="7" style="56" customWidth="1"/>
    <col min="4361" max="4361" width="10.625" style="56" customWidth="1"/>
    <col min="4362" max="4363" width="12.25" style="56" bestFit="1" customWidth="1"/>
    <col min="4364" max="4364" width="15.375" style="56" customWidth="1"/>
    <col min="4365" max="4608" width="9" style="56"/>
    <col min="4609" max="4609" width="9.5" style="56" customWidth="1"/>
    <col min="4610" max="4610" width="11.125" style="56" customWidth="1"/>
    <col min="4611" max="4611" width="32.25" style="56" customWidth="1"/>
    <col min="4612" max="4612" width="7" style="56" customWidth="1"/>
    <col min="4613" max="4613" width="10.875" style="56" bestFit="1" customWidth="1"/>
    <col min="4614" max="4614" width="10.5" style="56" customWidth="1"/>
    <col min="4615" max="4615" width="6.125" style="56" customWidth="1"/>
    <col min="4616" max="4616" width="7" style="56" customWidth="1"/>
    <col min="4617" max="4617" width="10.625" style="56" customWidth="1"/>
    <col min="4618" max="4619" width="12.25" style="56" bestFit="1" customWidth="1"/>
    <col min="4620" max="4620" width="15.375" style="56" customWidth="1"/>
    <col min="4621" max="4864" width="9" style="56"/>
    <col min="4865" max="4865" width="9.5" style="56" customWidth="1"/>
    <col min="4866" max="4866" width="11.125" style="56" customWidth="1"/>
    <col min="4867" max="4867" width="32.25" style="56" customWidth="1"/>
    <col min="4868" max="4868" width="7" style="56" customWidth="1"/>
    <col min="4869" max="4869" width="10.875" style="56" bestFit="1" customWidth="1"/>
    <col min="4870" max="4870" width="10.5" style="56" customWidth="1"/>
    <col min="4871" max="4871" width="6.125" style="56" customWidth="1"/>
    <col min="4872" max="4872" width="7" style="56" customWidth="1"/>
    <col min="4873" max="4873" width="10.625" style="56" customWidth="1"/>
    <col min="4874" max="4875" width="12.25" style="56" bestFit="1" customWidth="1"/>
    <col min="4876" max="4876" width="15.375" style="56" customWidth="1"/>
    <col min="4877" max="5120" width="9" style="56"/>
    <col min="5121" max="5121" width="9.5" style="56" customWidth="1"/>
    <col min="5122" max="5122" width="11.125" style="56" customWidth="1"/>
    <col min="5123" max="5123" width="32.25" style="56" customWidth="1"/>
    <col min="5124" max="5124" width="7" style="56" customWidth="1"/>
    <col min="5125" max="5125" width="10.875" style="56" bestFit="1" customWidth="1"/>
    <col min="5126" max="5126" width="10.5" style="56" customWidth="1"/>
    <col min="5127" max="5127" width="6.125" style="56" customWidth="1"/>
    <col min="5128" max="5128" width="7" style="56" customWidth="1"/>
    <col min="5129" max="5129" width="10.625" style="56" customWidth="1"/>
    <col min="5130" max="5131" width="12.25" style="56" bestFit="1" customWidth="1"/>
    <col min="5132" max="5132" width="15.375" style="56" customWidth="1"/>
    <col min="5133" max="5376" width="9" style="56"/>
    <col min="5377" max="5377" width="9.5" style="56" customWidth="1"/>
    <col min="5378" max="5378" width="11.125" style="56" customWidth="1"/>
    <col min="5379" max="5379" width="32.25" style="56" customWidth="1"/>
    <col min="5380" max="5380" width="7" style="56" customWidth="1"/>
    <col min="5381" max="5381" width="10.875" style="56" bestFit="1" customWidth="1"/>
    <col min="5382" max="5382" width="10.5" style="56" customWidth="1"/>
    <col min="5383" max="5383" width="6.125" style="56" customWidth="1"/>
    <col min="5384" max="5384" width="7" style="56" customWidth="1"/>
    <col min="5385" max="5385" width="10.625" style="56" customWidth="1"/>
    <col min="5386" max="5387" width="12.25" style="56" bestFit="1" customWidth="1"/>
    <col min="5388" max="5388" width="15.375" style="56" customWidth="1"/>
    <col min="5389" max="5632" width="9" style="56"/>
    <col min="5633" max="5633" width="9.5" style="56" customWidth="1"/>
    <col min="5634" max="5634" width="11.125" style="56" customWidth="1"/>
    <col min="5635" max="5635" width="32.25" style="56" customWidth="1"/>
    <col min="5636" max="5636" width="7" style="56" customWidth="1"/>
    <col min="5637" max="5637" width="10.875" style="56" bestFit="1" customWidth="1"/>
    <col min="5638" max="5638" width="10.5" style="56" customWidth="1"/>
    <col min="5639" max="5639" width="6.125" style="56" customWidth="1"/>
    <col min="5640" max="5640" width="7" style="56" customWidth="1"/>
    <col min="5641" max="5641" width="10.625" style="56" customWidth="1"/>
    <col min="5642" max="5643" width="12.25" style="56" bestFit="1" customWidth="1"/>
    <col min="5644" max="5644" width="15.375" style="56" customWidth="1"/>
    <col min="5645" max="5888" width="9" style="56"/>
    <col min="5889" max="5889" width="9.5" style="56" customWidth="1"/>
    <col min="5890" max="5890" width="11.125" style="56" customWidth="1"/>
    <col min="5891" max="5891" width="32.25" style="56" customWidth="1"/>
    <col min="5892" max="5892" width="7" style="56" customWidth="1"/>
    <col min="5893" max="5893" width="10.875" style="56" bestFit="1" customWidth="1"/>
    <col min="5894" max="5894" width="10.5" style="56" customWidth="1"/>
    <col min="5895" max="5895" width="6.125" style="56" customWidth="1"/>
    <col min="5896" max="5896" width="7" style="56" customWidth="1"/>
    <col min="5897" max="5897" width="10.625" style="56" customWidth="1"/>
    <col min="5898" max="5899" width="12.25" style="56" bestFit="1" customWidth="1"/>
    <col min="5900" max="5900" width="15.375" style="56" customWidth="1"/>
    <col min="5901" max="6144" width="9" style="56"/>
    <col min="6145" max="6145" width="9.5" style="56" customWidth="1"/>
    <col min="6146" max="6146" width="11.125" style="56" customWidth="1"/>
    <col min="6147" max="6147" width="32.25" style="56" customWidth="1"/>
    <col min="6148" max="6148" width="7" style="56" customWidth="1"/>
    <col min="6149" max="6149" width="10.875" style="56" bestFit="1" customWidth="1"/>
    <col min="6150" max="6150" width="10.5" style="56" customWidth="1"/>
    <col min="6151" max="6151" width="6.125" style="56" customWidth="1"/>
    <col min="6152" max="6152" width="7" style="56" customWidth="1"/>
    <col min="6153" max="6153" width="10.625" style="56" customWidth="1"/>
    <col min="6154" max="6155" width="12.25" style="56" bestFit="1" customWidth="1"/>
    <col min="6156" max="6156" width="15.375" style="56" customWidth="1"/>
    <col min="6157" max="6400" width="9" style="56"/>
    <col min="6401" max="6401" width="9.5" style="56" customWidth="1"/>
    <col min="6402" max="6402" width="11.125" style="56" customWidth="1"/>
    <col min="6403" max="6403" width="32.25" style="56" customWidth="1"/>
    <col min="6404" max="6404" width="7" style="56" customWidth="1"/>
    <col min="6405" max="6405" width="10.875" style="56" bestFit="1" customWidth="1"/>
    <col min="6406" max="6406" width="10.5" style="56" customWidth="1"/>
    <col min="6407" max="6407" width="6.125" style="56" customWidth="1"/>
    <col min="6408" max="6408" width="7" style="56" customWidth="1"/>
    <col min="6409" max="6409" width="10.625" style="56" customWidth="1"/>
    <col min="6410" max="6411" width="12.25" style="56" bestFit="1" customWidth="1"/>
    <col min="6412" max="6412" width="15.375" style="56" customWidth="1"/>
    <col min="6413" max="6656" width="9" style="56"/>
    <col min="6657" max="6657" width="9.5" style="56" customWidth="1"/>
    <col min="6658" max="6658" width="11.125" style="56" customWidth="1"/>
    <col min="6659" max="6659" width="32.25" style="56" customWidth="1"/>
    <col min="6660" max="6660" width="7" style="56" customWidth="1"/>
    <col min="6661" max="6661" width="10.875" style="56" bestFit="1" customWidth="1"/>
    <col min="6662" max="6662" width="10.5" style="56" customWidth="1"/>
    <col min="6663" max="6663" width="6.125" style="56" customWidth="1"/>
    <col min="6664" max="6664" width="7" style="56" customWidth="1"/>
    <col min="6665" max="6665" width="10.625" style="56" customWidth="1"/>
    <col min="6666" max="6667" width="12.25" style="56" bestFit="1" customWidth="1"/>
    <col min="6668" max="6668" width="15.375" style="56" customWidth="1"/>
    <col min="6669" max="6912" width="9" style="56"/>
    <col min="6913" max="6913" width="9.5" style="56" customWidth="1"/>
    <col min="6914" max="6914" width="11.125" style="56" customWidth="1"/>
    <col min="6915" max="6915" width="32.25" style="56" customWidth="1"/>
    <col min="6916" max="6916" width="7" style="56" customWidth="1"/>
    <col min="6917" max="6917" width="10.875" style="56" bestFit="1" customWidth="1"/>
    <col min="6918" max="6918" width="10.5" style="56" customWidth="1"/>
    <col min="6919" max="6919" width="6.125" style="56" customWidth="1"/>
    <col min="6920" max="6920" width="7" style="56" customWidth="1"/>
    <col min="6921" max="6921" width="10.625" style="56" customWidth="1"/>
    <col min="6922" max="6923" width="12.25" style="56" bestFit="1" customWidth="1"/>
    <col min="6924" max="6924" width="15.375" style="56" customWidth="1"/>
    <col min="6925" max="7168" width="9" style="56"/>
    <col min="7169" max="7169" width="9.5" style="56" customWidth="1"/>
    <col min="7170" max="7170" width="11.125" style="56" customWidth="1"/>
    <col min="7171" max="7171" width="32.25" style="56" customWidth="1"/>
    <col min="7172" max="7172" width="7" style="56" customWidth="1"/>
    <col min="7173" max="7173" width="10.875" style="56" bestFit="1" customWidth="1"/>
    <col min="7174" max="7174" width="10.5" style="56" customWidth="1"/>
    <col min="7175" max="7175" width="6.125" style="56" customWidth="1"/>
    <col min="7176" max="7176" width="7" style="56" customWidth="1"/>
    <col min="7177" max="7177" width="10.625" style="56" customWidth="1"/>
    <col min="7178" max="7179" width="12.25" style="56" bestFit="1" customWidth="1"/>
    <col min="7180" max="7180" width="15.375" style="56" customWidth="1"/>
    <col min="7181" max="7424" width="9" style="56"/>
    <col min="7425" max="7425" width="9.5" style="56" customWidth="1"/>
    <col min="7426" max="7426" width="11.125" style="56" customWidth="1"/>
    <col min="7427" max="7427" width="32.25" style="56" customWidth="1"/>
    <col min="7428" max="7428" width="7" style="56" customWidth="1"/>
    <col min="7429" max="7429" width="10.875" style="56" bestFit="1" customWidth="1"/>
    <col min="7430" max="7430" width="10.5" style="56" customWidth="1"/>
    <col min="7431" max="7431" width="6.125" style="56" customWidth="1"/>
    <col min="7432" max="7432" width="7" style="56" customWidth="1"/>
    <col min="7433" max="7433" width="10.625" style="56" customWidth="1"/>
    <col min="7434" max="7435" width="12.25" style="56" bestFit="1" customWidth="1"/>
    <col min="7436" max="7436" width="15.375" style="56" customWidth="1"/>
    <col min="7437" max="7680" width="9" style="56"/>
    <col min="7681" max="7681" width="9.5" style="56" customWidth="1"/>
    <col min="7682" max="7682" width="11.125" style="56" customWidth="1"/>
    <col min="7683" max="7683" width="32.25" style="56" customWidth="1"/>
    <col min="7684" max="7684" width="7" style="56" customWidth="1"/>
    <col min="7685" max="7685" width="10.875" style="56" bestFit="1" customWidth="1"/>
    <col min="7686" max="7686" width="10.5" style="56" customWidth="1"/>
    <col min="7687" max="7687" width="6.125" style="56" customWidth="1"/>
    <col min="7688" max="7688" width="7" style="56" customWidth="1"/>
    <col min="7689" max="7689" width="10.625" style="56" customWidth="1"/>
    <col min="7690" max="7691" width="12.25" style="56" bestFit="1" customWidth="1"/>
    <col min="7692" max="7692" width="15.375" style="56" customWidth="1"/>
    <col min="7693" max="7936" width="9" style="56"/>
    <col min="7937" max="7937" width="9.5" style="56" customWidth="1"/>
    <col min="7938" max="7938" width="11.125" style="56" customWidth="1"/>
    <col min="7939" max="7939" width="32.25" style="56" customWidth="1"/>
    <col min="7940" max="7940" width="7" style="56" customWidth="1"/>
    <col min="7941" max="7941" width="10.875" style="56" bestFit="1" customWidth="1"/>
    <col min="7942" max="7942" width="10.5" style="56" customWidth="1"/>
    <col min="7943" max="7943" width="6.125" style="56" customWidth="1"/>
    <col min="7944" max="7944" width="7" style="56" customWidth="1"/>
    <col min="7945" max="7945" width="10.625" style="56" customWidth="1"/>
    <col min="7946" max="7947" width="12.25" style="56" bestFit="1" customWidth="1"/>
    <col min="7948" max="7948" width="15.375" style="56" customWidth="1"/>
    <col min="7949" max="8192" width="9" style="56"/>
    <col min="8193" max="8193" width="9.5" style="56" customWidth="1"/>
    <col min="8194" max="8194" width="11.125" style="56" customWidth="1"/>
    <col min="8195" max="8195" width="32.25" style="56" customWidth="1"/>
    <col min="8196" max="8196" width="7" style="56" customWidth="1"/>
    <col min="8197" max="8197" width="10.875" style="56" bestFit="1" customWidth="1"/>
    <col min="8198" max="8198" width="10.5" style="56" customWidth="1"/>
    <col min="8199" max="8199" width="6.125" style="56" customWidth="1"/>
    <col min="8200" max="8200" width="7" style="56" customWidth="1"/>
    <col min="8201" max="8201" width="10.625" style="56" customWidth="1"/>
    <col min="8202" max="8203" width="12.25" style="56" bestFit="1" customWidth="1"/>
    <col min="8204" max="8204" width="15.375" style="56" customWidth="1"/>
    <col min="8205" max="8448" width="9" style="56"/>
    <col min="8449" max="8449" width="9.5" style="56" customWidth="1"/>
    <col min="8450" max="8450" width="11.125" style="56" customWidth="1"/>
    <col min="8451" max="8451" width="32.25" style="56" customWidth="1"/>
    <col min="8452" max="8452" width="7" style="56" customWidth="1"/>
    <col min="8453" max="8453" width="10.875" style="56" bestFit="1" customWidth="1"/>
    <col min="8454" max="8454" width="10.5" style="56" customWidth="1"/>
    <col min="8455" max="8455" width="6.125" style="56" customWidth="1"/>
    <col min="8456" max="8456" width="7" style="56" customWidth="1"/>
    <col min="8457" max="8457" width="10.625" style="56" customWidth="1"/>
    <col min="8458" max="8459" width="12.25" style="56" bestFit="1" customWidth="1"/>
    <col min="8460" max="8460" width="15.375" style="56" customWidth="1"/>
    <col min="8461" max="8704" width="9" style="56"/>
    <col min="8705" max="8705" width="9.5" style="56" customWidth="1"/>
    <col min="8706" max="8706" width="11.125" style="56" customWidth="1"/>
    <col min="8707" max="8707" width="32.25" style="56" customWidth="1"/>
    <col min="8708" max="8708" width="7" style="56" customWidth="1"/>
    <col min="8709" max="8709" width="10.875" style="56" bestFit="1" customWidth="1"/>
    <col min="8710" max="8710" width="10.5" style="56" customWidth="1"/>
    <col min="8711" max="8711" width="6.125" style="56" customWidth="1"/>
    <col min="8712" max="8712" width="7" style="56" customWidth="1"/>
    <col min="8713" max="8713" width="10.625" style="56" customWidth="1"/>
    <col min="8714" max="8715" width="12.25" style="56" bestFit="1" customWidth="1"/>
    <col min="8716" max="8716" width="15.375" style="56" customWidth="1"/>
    <col min="8717" max="8960" width="9" style="56"/>
    <col min="8961" max="8961" width="9.5" style="56" customWidth="1"/>
    <col min="8962" max="8962" width="11.125" style="56" customWidth="1"/>
    <col min="8963" max="8963" width="32.25" style="56" customWidth="1"/>
    <col min="8964" max="8964" width="7" style="56" customWidth="1"/>
    <col min="8965" max="8965" width="10.875" style="56" bestFit="1" customWidth="1"/>
    <col min="8966" max="8966" width="10.5" style="56" customWidth="1"/>
    <col min="8967" max="8967" width="6.125" style="56" customWidth="1"/>
    <col min="8968" max="8968" width="7" style="56" customWidth="1"/>
    <col min="8969" max="8969" width="10.625" style="56" customWidth="1"/>
    <col min="8970" max="8971" width="12.25" style="56" bestFit="1" customWidth="1"/>
    <col min="8972" max="8972" width="15.375" style="56" customWidth="1"/>
    <col min="8973" max="9216" width="9" style="56"/>
    <col min="9217" max="9217" width="9.5" style="56" customWidth="1"/>
    <col min="9218" max="9218" width="11.125" style="56" customWidth="1"/>
    <col min="9219" max="9219" width="32.25" style="56" customWidth="1"/>
    <col min="9220" max="9220" width="7" style="56" customWidth="1"/>
    <col min="9221" max="9221" width="10.875" style="56" bestFit="1" customWidth="1"/>
    <col min="9222" max="9222" width="10.5" style="56" customWidth="1"/>
    <col min="9223" max="9223" width="6.125" style="56" customWidth="1"/>
    <col min="9224" max="9224" width="7" style="56" customWidth="1"/>
    <col min="9225" max="9225" width="10.625" style="56" customWidth="1"/>
    <col min="9226" max="9227" width="12.25" style="56" bestFit="1" customWidth="1"/>
    <col min="9228" max="9228" width="15.375" style="56" customWidth="1"/>
    <col min="9229" max="9472" width="9" style="56"/>
    <col min="9473" max="9473" width="9.5" style="56" customWidth="1"/>
    <col min="9474" max="9474" width="11.125" style="56" customWidth="1"/>
    <col min="9475" max="9475" width="32.25" style="56" customWidth="1"/>
    <col min="9476" max="9476" width="7" style="56" customWidth="1"/>
    <col min="9477" max="9477" width="10.875" style="56" bestFit="1" customWidth="1"/>
    <col min="9478" max="9478" width="10.5" style="56" customWidth="1"/>
    <col min="9479" max="9479" width="6.125" style="56" customWidth="1"/>
    <col min="9480" max="9480" width="7" style="56" customWidth="1"/>
    <col min="9481" max="9481" width="10.625" style="56" customWidth="1"/>
    <col min="9482" max="9483" width="12.25" style="56" bestFit="1" customWidth="1"/>
    <col min="9484" max="9484" width="15.375" style="56" customWidth="1"/>
    <col min="9485" max="9728" width="9" style="56"/>
    <col min="9729" max="9729" width="9.5" style="56" customWidth="1"/>
    <col min="9730" max="9730" width="11.125" style="56" customWidth="1"/>
    <col min="9731" max="9731" width="32.25" style="56" customWidth="1"/>
    <col min="9732" max="9732" width="7" style="56" customWidth="1"/>
    <col min="9733" max="9733" width="10.875" style="56" bestFit="1" customWidth="1"/>
    <col min="9734" max="9734" width="10.5" style="56" customWidth="1"/>
    <col min="9735" max="9735" width="6.125" style="56" customWidth="1"/>
    <col min="9736" max="9736" width="7" style="56" customWidth="1"/>
    <col min="9737" max="9737" width="10.625" style="56" customWidth="1"/>
    <col min="9738" max="9739" width="12.25" style="56" bestFit="1" customWidth="1"/>
    <col min="9740" max="9740" width="15.375" style="56" customWidth="1"/>
    <col min="9741" max="9984" width="9" style="56"/>
    <col min="9985" max="9985" width="9.5" style="56" customWidth="1"/>
    <col min="9986" max="9986" width="11.125" style="56" customWidth="1"/>
    <col min="9987" max="9987" width="32.25" style="56" customWidth="1"/>
    <col min="9988" max="9988" width="7" style="56" customWidth="1"/>
    <col min="9989" max="9989" width="10.875" style="56" bestFit="1" customWidth="1"/>
    <col min="9990" max="9990" width="10.5" style="56" customWidth="1"/>
    <col min="9991" max="9991" width="6.125" style="56" customWidth="1"/>
    <col min="9992" max="9992" width="7" style="56" customWidth="1"/>
    <col min="9993" max="9993" width="10.625" style="56" customWidth="1"/>
    <col min="9994" max="9995" width="12.25" style="56" bestFit="1" customWidth="1"/>
    <col min="9996" max="9996" width="15.375" style="56" customWidth="1"/>
    <col min="9997" max="10240" width="9" style="56"/>
    <col min="10241" max="10241" width="9.5" style="56" customWidth="1"/>
    <col min="10242" max="10242" width="11.125" style="56" customWidth="1"/>
    <col min="10243" max="10243" width="32.25" style="56" customWidth="1"/>
    <col min="10244" max="10244" width="7" style="56" customWidth="1"/>
    <col min="10245" max="10245" width="10.875" style="56" bestFit="1" customWidth="1"/>
    <col min="10246" max="10246" width="10.5" style="56" customWidth="1"/>
    <col min="10247" max="10247" width="6.125" style="56" customWidth="1"/>
    <col min="10248" max="10248" width="7" style="56" customWidth="1"/>
    <col min="10249" max="10249" width="10.625" style="56" customWidth="1"/>
    <col min="10250" max="10251" width="12.25" style="56" bestFit="1" customWidth="1"/>
    <col min="10252" max="10252" width="15.375" style="56" customWidth="1"/>
    <col min="10253" max="10496" width="9" style="56"/>
    <col min="10497" max="10497" width="9.5" style="56" customWidth="1"/>
    <col min="10498" max="10498" width="11.125" style="56" customWidth="1"/>
    <col min="10499" max="10499" width="32.25" style="56" customWidth="1"/>
    <col min="10500" max="10500" width="7" style="56" customWidth="1"/>
    <col min="10501" max="10501" width="10.875" style="56" bestFit="1" customWidth="1"/>
    <col min="10502" max="10502" width="10.5" style="56" customWidth="1"/>
    <col min="10503" max="10503" width="6.125" style="56" customWidth="1"/>
    <col min="10504" max="10504" width="7" style="56" customWidth="1"/>
    <col min="10505" max="10505" width="10.625" style="56" customWidth="1"/>
    <col min="10506" max="10507" width="12.25" style="56" bestFit="1" customWidth="1"/>
    <col min="10508" max="10508" width="15.375" style="56" customWidth="1"/>
    <col min="10509" max="10752" width="9" style="56"/>
    <col min="10753" max="10753" width="9.5" style="56" customWidth="1"/>
    <col min="10754" max="10754" width="11.125" style="56" customWidth="1"/>
    <col min="10755" max="10755" width="32.25" style="56" customWidth="1"/>
    <col min="10756" max="10756" width="7" style="56" customWidth="1"/>
    <col min="10757" max="10757" width="10.875" style="56" bestFit="1" customWidth="1"/>
    <col min="10758" max="10758" width="10.5" style="56" customWidth="1"/>
    <col min="10759" max="10759" width="6.125" style="56" customWidth="1"/>
    <col min="10760" max="10760" width="7" style="56" customWidth="1"/>
    <col min="10761" max="10761" width="10.625" style="56" customWidth="1"/>
    <col min="10762" max="10763" width="12.25" style="56" bestFit="1" customWidth="1"/>
    <col min="10764" max="10764" width="15.375" style="56" customWidth="1"/>
    <col min="10765" max="11008" width="9" style="56"/>
    <col min="11009" max="11009" width="9.5" style="56" customWidth="1"/>
    <col min="11010" max="11010" width="11.125" style="56" customWidth="1"/>
    <col min="11011" max="11011" width="32.25" style="56" customWidth="1"/>
    <col min="11012" max="11012" width="7" style="56" customWidth="1"/>
    <col min="11013" max="11013" width="10.875" style="56" bestFit="1" customWidth="1"/>
    <col min="11014" max="11014" width="10.5" style="56" customWidth="1"/>
    <col min="11015" max="11015" width="6.125" style="56" customWidth="1"/>
    <col min="11016" max="11016" width="7" style="56" customWidth="1"/>
    <col min="11017" max="11017" width="10.625" style="56" customWidth="1"/>
    <col min="11018" max="11019" width="12.25" style="56" bestFit="1" customWidth="1"/>
    <col min="11020" max="11020" width="15.375" style="56" customWidth="1"/>
    <col min="11021" max="11264" width="9" style="56"/>
    <col min="11265" max="11265" width="9.5" style="56" customWidth="1"/>
    <col min="11266" max="11266" width="11.125" style="56" customWidth="1"/>
    <col min="11267" max="11267" width="32.25" style="56" customWidth="1"/>
    <col min="11268" max="11268" width="7" style="56" customWidth="1"/>
    <col min="11269" max="11269" width="10.875" style="56" bestFit="1" customWidth="1"/>
    <col min="11270" max="11270" width="10.5" style="56" customWidth="1"/>
    <col min="11271" max="11271" width="6.125" style="56" customWidth="1"/>
    <col min="11272" max="11272" width="7" style="56" customWidth="1"/>
    <col min="11273" max="11273" width="10.625" style="56" customWidth="1"/>
    <col min="11274" max="11275" width="12.25" style="56" bestFit="1" customWidth="1"/>
    <col min="11276" max="11276" width="15.375" style="56" customWidth="1"/>
    <col min="11277" max="11520" width="9" style="56"/>
    <col min="11521" max="11521" width="9.5" style="56" customWidth="1"/>
    <col min="11522" max="11522" width="11.125" style="56" customWidth="1"/>
    <col min="11523" max="11523" width="32.25" style="56" customWidth="1"/>
    <col min="11524" max="11524" width="7" style="56" customWidth="1"/>
    <col min="11525" max="11525" width="10.875" style="56" bestFit="1" customWidth="1"/>
    <col min="11526" max="11526" width="10.5" style="56" customWidth="1"/>
    <col min="11527" max="11527" width="6.125" style="56" customWidth="1"/>
    <col min="11528" max="11528" width="7" style="56" customWidth="1"/>
    <col min="11529" max="11529" width="10.625" style="56" customWidth="1"/>
    <col min="11530" max="11531" width="12.25" style="56" bestFit="1" customWidth="1"/>
    <col min="11532" max="11532" width="15.375" style="56" customWidth="1"/>
    <col min="11533" max="11776" width="9" style="56"/>
    <col min="11777" max="11777" width="9.5" style="56" customWidth="1"/>
    <col min="11778" max="11778" width="11.125" style="56" customWidth="1"/>
    <col min="11779" max="11779" width="32.25" style="56" customWidth="1"/>
    <col min="11780" max="11780" width="7" style="56" customWidth="1"/>
    <col min="11781" max="11781" width="10.875" style="56" bestFit="1" customWidth="1"/>
    <col min="11782" max="11782" width="10.5" style="56" customWidth="1"/>
    <col min="11783" max="11783" width="6.125" style="56" customWidth="1"/>
    <col min="11784" max="11784" width="7" style="56" customWidth="1"/>
    <col min="11785" max="11785" width="10.625" style="56" customWidth="1"/>
    <col min="11786" max="11787" width="12.25" style="56" bestFit="1" customWidth="1"/>
    <col min="11788" max="11788" width="15.375" style="56" customWidth="1"/>
    <col min="11789" max="12032" width="9" style="56"/>
    <col min="12033" max="12033" width="9.5" style="56" customWidth="1"/>
    <col min="12034" max="12034" width="11.125" style="56" customWidth="1"/>
    <col min="12035" max="12035" width="32.25" style="56" customWidth="1"/>
    <col min="12036" max="12036" width="7" style="56" customWidth="1"/>
    <col min="12037" max="12037" width="10.875" style="56" bestFit="1" customWidth="1"/>
    <col min="12038" max="12038" width="10.5" style="56" customWidth="1"/>
    <col min="12039" max="12039" width="6.125" style="56" customWidth="1"/>
    <col min="12040" max="12040" width="7" style="56" customWidth="1"/>
    <col min="12041" max="12041" width="10.625" style="56" customWidth="1"/>
    <col min="12042" max="12043" width="12.25" style="56" bestFit="1" customWidth="1"/>
    <col min="12044" max="12044" width="15.375" style="56" customWidth="1"/>
    <col min="12045" max="12288" width="9" style="56"/>
    <col min="12289" max="12289" width="9.5" style="56" customWidth="1"/>
    <col min="12290" max="12290" width="11.125" style="56" customWidth="1"/>
    <col min="12291" max="12291" width="32.25" style="56" customWidth="1"/>
    <col min="12292" max="12292" width="7" style="56" customWidth="1"/>
    <col min="12293" max="12293" width="10.875" style="56" bestFit="1" customWidth="1"/>
    <col min="12294" max="12294" width="10.5" style="56" customWidth="1"/>
    <col min="12295" max="12295" width="6.125" style="56" customWidth="1"/>
    <col min="12296" max="12296" width="7" style="56" customWidth="1"/>
    <col min="12297" max="12297" width="10.625" style="56" customWidth="1"/>
    <col min="12298" max="12299" width="12.25" style="56" bestFit="1" customWidth="1"/>
    <col min="12300" max="12300" width="15.375" style="56" customWidth="1"/>
    <col min="12301" max="12544" width="9" style="56"/>
    <col min="12545" max="12545" width="9.5" style="56" customWidth="1"/>
    <col min="12546" max="12546" width="11.125" style="56" customWidth="1"/>
    <col min="12547" max="12547" width="32.25" style="56" customWidth="1"/>
    <col min="12548" max="12548" width="7" style="56" customWidth="1"/>
    <col min="12549" max="12549" width="10.875" style="56" bestFit="1" customWidth="1"/>
    <col min="12550" max="12550" width="10.5" style="56" customWidth="1"/>
    <col min="12551" max="12551" width="6.125" style="56" customWidth="1"/>
    <col min="12552" max="12552" width="7" style="56" customWidth="1"/>
    <col min="12553" max="12553" width="10.625" style="56" customWidth="1"/>
    <col min="12554" max="12555" width="12.25" style="56" bestFit="1" customWidth="1"/>
    <col min="12556" max="12556" width="15.375" style="56" customWidth="1"/>
    <col min="12557" max="12800" width="9" style="56"/>
    <col min="12801" max="12801" width="9.5" style="56" customWidth="1"/>
    <col min="12802" max="12802" width="11.125" style="56" customWidth="1"/>
    <col min="12803" max="12803" width="32.25" style="56" customWidth="1"/>
    <col min="12804" max="12804" width="7" style="56" customWidth="1"/>
    <col min="12805" max="12805" width="10.875" style="56" bestFit="1" customWidth="1"/>
    <col min="12806" max="12806" width="10.5" style="56" customWidth="1"/>
    <col min="12807" max="12807" width="6.125" style="56" customWidth="1"/>
    <col min="12808" max="12808" width="7" style="56" customWidth="1"/>
    <col min="12809" max="12809" width="10.625" style="56" customWidth="1"/>
    <col min="12810" max="12811" width="12.25" style="56" bestFit="1" customWidth="1"/>
    <col min="12812" max="12812" width="15.375" style="56" customWidth="1"/>
    <col min="12813" max="13056" width="9" style="56"/>
    <col min="13057" max="13057" width="9.5" style="56" customWidth="1"/>
    <col min="13058" max="13058" width="11.125" style="56" customWidth="1"/>
    <col min="13059" max="13059" width="32.25" style="56" customWidth="1"/>
    <col min="13060" max="13060" width="7" style="56" customWidth="1"/>
    <col min="13061" max="13061" width="10.875" style="56" bestFit="1" customWidth="1"/>
    <col min="13062" max="13062" width="10.5" style="56" customWidth="1"/>
    <col min="13063" max="13063" width="6.125" style="56" customWidth="1"/>
    <col min="13064" max="13064" width="7" style="56" customWidth="1"/>
    <col min="13065" max="13065" width="10.625" style="56" customWidth="1"/>
    <col min="13066" max="13067" width="12.25" style="56" bestFit="1" customWidth="1"/>
    <col min="13068" max="13068" width="15.375" style="56" customWidth="1"/>
    <col min="13069" max="13312" width="9" style="56"/>
    <col min="13313" max="13313" width="9.5" style="56" customWidth="1"/>
    <col min="13314" max="13314" width="11.125" style="56" customWidth="1"/>
    <col min="13315" max="13315" width="32.25" style="56" customWidth="1"/>
    <col min="13316" max="13316" width="7" style="56" customWidth="1"/>
    <col min="13317" max="13317" width="10.875" style="56" bestFit="1" customWidth="1"/>
    <col min="13318" max="13318" width="10.5" style="56" customWidth="1"/>
    <col min="13319" max="13319" width="6.125" style="56" customWidth="1"/>
    <col min="13320" max="13320" width="7" style="56" customWidth="1"/>
    <col min="13321" max="13321" width="10.625" style="56" customWidth="1"/>
    <col min="13322" max="13323" width="12.25" style="56" bestFit="1" customWidth="1"/>
    <col min="13324" max="13324" width="15.375" style="56" customWidth="1"/>
    <col min="13325" max="13568" width="9" style="56"/>
    <col min="13569" max="13569" width="9.5" style="56" customWidth="1"/>
    <col min="13570" max="13570" width="11.125" style="56" customWidth="1"/>
    <col min="13571" max="13571" width="32.25" style="56" customWidth="1"/>
    <col min="13572" max="13572" width="7" style="56" customWidth="1"/>
    <col min="13573" max="13573" width="10.875" style="56" bestFit="1" customWidth="1"/>
    <col min="13574" max="13574" width="10.5" style="56" customWidth="1"/>
    <col min="13575" max="13575" width="6.125" style="56" customWidth="1"/>
    <col min="13576" max="13576" width="7" style="56" customWidth="1"/>
    <col min="13577" max="13577" width="10.625" style="56" customWidth="1"/>
    <col min="13578" max="13579" width="12.25" style="56" bestFit="1" customWidth="1"/>
    <col min="13580" max="13580" width="15.375" style="56" customWidth="1"/>
    <col min="13581" max="13824" width="9" style="56"/>
    <col min="13825" max="13825" width="9.5" style="56" customWidth="1"/>
    <col min="13826" max="13826" width="11.125" style="56" customWidth="1"/>
    <col min="13827" max="13827" width="32.25" style="56" customWidth="1"/>
    <col min="13828" max="13828" width="7" style="56" customWidth="1"/>
    <col min="13829" max="13829" width="10.875" style="56" bestFit="1" customWidth="1"/>
    <col min="13830" max="13830" width="10.5" style="56" customWidth="1"/>
    <col min="13831" max="13831" width="6.125" style="56" customWidth="1"/>
    <col min="13832" max="13832" width="7" style="56" customWidth="1"/>
    <col min="13833" max="13833" width="10.625" style="56" customWidth="1"/>
    <col min="13834" max="13835" width="12.25" style="56" bestFit="1" customWidth="1"/>
    <col min="13836" max="13836" width="15.375" style="56" customWidth="1"/>
    <col min="13837" max="14080" width="9" style="56"/>
    <col min="14081" max="14081" width="9.5" style="56" customWidth="1"/>
    <col min="14082" max="14082" width="11.125" style="56" customWidth="1"/>
    <col min="14083" max="14083" width="32.25" style="56" customWidth="1"/>
    <col min="14084" max="14084" width="7" style="56" customWidth="1"/>
    <col min="14085" max="14085" width="10.875" style="56" bestFit="1" customWidth="1"/>
    <col min="14086" max="14086" width="10.5" style="56" customWidth="1"/>
    <col min="14087" max="14087" width="6.125" style="56" customWidth="1"/>
    <col min="14088" max="14088" width="7" style="56" customWidth="1"/>
    <col min="14089" max="14089" width="10.625" style="56" customWidth="1"/>
    <col min="14090" max="14091" width="12.25" style="56" bestFit="1" customWidth="1"/>
    <col min="14092" max="14092" width="15.375" style="56" customWidth="1"/>
    <col min="14093" max="14336" width="9" style="56"/>
    <col min="14337" max="14337" width="9.5" style="56" customWidth="1"/>
    <col min="14338" max="14338" width="11.125" style="56" customWidth="1"/>
    <col min="14339" max="14339" width="32.25" style="56" customWidth="1"/>
    <col min="14340" max="14340" width="7" style="56" customWidth="1"/>
    <col min="14341" max="14341" width="10.875" style="56" bestFit="1" customWidth="1"/>
    <col min="14342" max="14342" width="10.5" style="56" customWidth="1"/>
    <col min="14343" max="14343" width="6.125" style="56" customWidth="1"/>
    <col min="14344" max="14344" width="7" style="56" customWidth="1"/>
    <col min="14345" max="14345" width="10.625" style="56" customWidth="1"/>
    <col min="14346" max="14347" width="12.25" style="56" bestFit="1" customWidth="1"/>
    <col min="14348" max="14348" width="15.375" style="56" customWidth="1"/>
    <col min="14349" max="14592" width="9" style="56"/>
    <col min="14593" max="14593" width="9.5" style="56" customWidth="1"/>
    <col min="14594" max="14594" width="11.125" style="56" customWidth="1"/>
    <col min="14595" max="14595" width="32.25" style="56" customWidth="1"/>
    <col min="14596" max="14596" width="7" style="56" customWidth="1"/>
    <col min="14597" max="14597" width="10.875" style="56" bestFit="1" customWidth="1"/>
    <col min="14598" max="14598" width="10.5" style="56" customWidth="1"/>
    <col min="14599" max="14599" width="6.125" style="56" customWidth="1"/>
    <col min="14600" max="14600" width="7" style="56" customWidth="1"/>
    <col min="14601" max="14601" width="10.625" style="56" customWidth="1"/>
    <col min="14602" max="14603" width="12.25" style="56" bestFit="1" customWidth="1"/>
    <col min="14604" max="14604" width="15.375" style="56" customWidth="1"/>
    <col min="14605" max="14848" width="9" style="56"/>
    <col min="14849" max="14849" width="9.5" style="56" customWidth="1"/>
    <col min="14850" max="14850" width="11.125" style="56" customWidth="1"/>
    <col min="14851" max="14851" width="32.25" style="56" customWidth="1"/>
    <col min="14852" max="14852" width="7" style="56" customWidth="1"/>
    <col min="14853" max="14853" width="10.875" style="56" bestFit="1" customWidth="1"/>
    <col min="14854" max="14854" width="10.5" style="56" customWidth="1"/>
    <col min="14855" max="14855" width="6.125" style="56" customWidth="1"/>
    <col min="14856" max="14856" width="7" style="56" customWidth="1"/>
    <col min="14857" max="14857" width="10.625" style="56" customWidth="1"/>
    <col min="14858" max="14859" width="12.25" style="56" bestFit="1" customWidth="1"/>
    <col min="14860" max="14860" width="15.375" style="56" customWidth="1"/>
    <col min="14861" max="15104" width="9" style="56"/>
    <col min="15105" max="15105" width="9.5" style="56" customWidth="1"/>
    <col min="15106" max="15106" width="11.125" style="56" customWidth="1"/>
    <col min="15107" max="15107" width="32.25" style="56" customWidth="1"/>
    <col min="15108" max="15108" width="7" style="56" customWidth="1"/>
    <col min="15109" max="15109" width="10.875" style="56" bestFit="1" customWidth="1"/>
    <col min="15110" max="15110" width="10.5" style="56" customWidth="1"/>
    <col min="15111" max="15111" width="6.125" style="56" customWidth="1"/>
    <col min="15112" max="15112" width="7" style="56" customWidth="1"/>
    <col min="15113" max="15113" width="10.625" style="56" customWidth="1"/>
    <col min="15114" max="15115" width="12.25" style="56" bestFit="1" customWidth="1"/>
    <col min="15116" max="15116" width="15.375" style="56" customWidth="1"/>
    <col min="15117" max="15360" width="9" style="56"/>
    <col min="15361" max="15361" width="9.5" style="56" customWidth="1"/>
    <col min="15362" max="15362" width="11.125" style="56" customWidth="1"/>
    <col min="15363" max="15363" width="32.25" style="56" customWidth="1"/>
    <col min="15364" max="15364" width="7" style="56" customWidth="1"/>
    <col min="15365" max="15365" width="10.875" style="56" bestFit="1" customWidth="1"/>
    <col min="15366" max="15366" width="10.5" style="56" customWidth="1"/>
    <col min="15367" max="15367" width="6.125" style="56" customWidth="1"/>
    <col min="15368" max="15368" width="7" style="56" customWidth="1"/>
    <col min="15369" max="15369" width="10.625" style="56" customWidth="1"/>
    <col min="15370" max="15371" width="12.25" style="56" bestFit="1" customWidth="1"/>
    <col min="15372" max="15372" width="15.375" style="56" customWidth="1"/>
    <col min="15373" max="15616" width="9" style="56"/>
    <col min="15617" max="15617" width="9.5" style="56" customWidth="1"/>
    <col min="15618" max="15618" width="11.125" style="56" customWidth="1"/>
    <col min="15619" max="15619" width="32.25" style="56" customWidth="1"/>
    <col min="15620" max="15620" width="7" style="56" customWidth="1"/>
    <col min="15621" max="15621" width="10.875" style="56" bestFit="1" customWidth="1"/>
    <col min="15622" max="15622" width="10.5" style="56" customWidth="1"/>
    <col min="15623" max="15623" width="6.125" style="56" customWidth="1"/>
    <col min="15624" max="15624" width="7" style="56" customWidth="1"/>
    <col min="15625" max="15625" width="10.625" style="56" customWidth="1"/>
    <col min="15626" max="15627" width="12.25" style="56" bestFit="1" customWidth="1"/>
    <col min="15628" max="15628" width="15.375" style="56" customWidth="1"/>
    <col min="15629" max="15872" width="9" style="56"/>
    <col min="15873" max="15873" width="9.5" style="56" customWidth="1"/>
    <col min="15874" max="15874" width="11.125" style="56" customWidth="1"/>
    <col min="15875" max="15875" width="32.25" style="56" customWidth="1"/>
    <col min="15876" max="15876" width="7" style="56" customWidth="1"/>
    <col min="15877" max="15877" width="10.875" style="56" bestFit="1" customWidth="1"/>
    <col min="15878" max="15878" width="10.5" style="56" customWidth="1"/>
    <col min="15879" max="15879" width="6.125" style="56" customWidth="1"/>
    <col min="15880" max="15880" width="7" style="56" customWidth="1"/>
    <col min="15881" max="15881" width="10.625" style="56" customWidth="1"/>
    <col min="15882" max="15883" width="12.25" style="56" bestFit="1" customWidth="1"/>
    <col min="15884" max="15884" width="15.375" style="56" customWidth="1"/>
    <col min="15885" max="16128" width="9" style="56"/>
    <col min="16129" max="16129" width="9.5" style="56" customWidth="1"/>
    <col min="16130" max="16130" width="11.125" style="56" customWidth="1"/>
    <col min="16131" max="16131" width="32.25" style="56" customWidth="1"/>
    <col min="16132" max="16132" width="7" style="56" customWidth="1"/>
    <col min="16133" max="16133" width="10.875" style="56" bestFit="1" customWidth="1"/>
    <col min="16134" max="16134" width="10.5" style="56" customWidth="1"/>
    <col min="16135" max="16135" width="6.125" style="56" customWidth="1"/>
    <col min="16136" max="16136" width="7" style="56" customWidth="1"/>
    <col min="16137" max="16137" width="10.625" style="56" customWidth="1"/>
    <col min="16138" max="16139" width="12.25" style="56" bestFit="1" customWidth="1"/>
    <col min="16140" max="16140" width="15.375" style="56" customWidth="1"/>
    <col min="16141" max="16384" width="9" style="56"/>
  </cols>
  <sheetData>
    <row r="1" spans="1:12" ht="2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1" x14ac:dyDescent="0.3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16" t="s">
        <v>2</v>
      </c>
      <c r="L2" s="116"/>
    </row>
    <row r="3" spans="1:12" ht="21" x14ac:dyDescent="0.35">
      <c r="A3" s="1"/>
      <c r="B3" s="1"/>
      <c r="C3" s="1"/>
      <c r="D3" s="1"/>
      <c r="E3" s="1"/>
      <c r="F3" s="1"/>
      <c r="G3" s="1"/>
      <c r="H3" s="1"/>
      <c r="I3" s="1"/>
      <c r="J3" s="1" t="s">
        <v>3</v>
      </c>
      <c r="K3" s="117" t="s">
        <v>69</v>
      </c>
      <c r="L3" s="117"/>
    </row>
    <row r="4" spans="1:12" ht="21" x14ac:dyDescent="0.35">
      <c r="A4" s="2" t="s">
        <v>4</v>
      </c>
      <c r="B4" s="114" t="s">
        <v>70</v>
      </c>
      <c r="C4" s="114"/>
      <c r="D4" s="3" t="s">
        <v>6</v>
      </c>
      <c r="E4" s="113"/>
      <c r="F4" s="113"/>
      <c r="G4" s="4" t="s">
        <v>8</v>
      </c>
      <c r="H4" s="5"/>
      <c r="I4" s="113" t="s">
        <v>213</v>
      </c>
      <c r="J4" s="113"/>
      <c r="K4" s="3" t="s">
        <v>10</v>
      </c>
      <c r="L4" s="48" t="s">
        <v>210</v>
      </c>
    </row>
    <row r="5" spans="1:12" ht="21" x14ac:dyDescent="0.35">
      <c r="A5" s="4" t="s">
        <v>12</v>
      </c>
      <c r="B5" s="4"/>
      <c r="C5" s="6" t="s">
        <v>42</v>
      </c>
      <c r="D5" s="112"/>
      <c r="E5" s="112"/>
      <c r="F5" s="112"/>
      <c r="G5" s="2" t="s">
        <v>13</v>
      </c>
      <c r="H5" s="2"/>
      <c r="I5" s="2"/>
      <c r="J5" s="114" t="s">
        <v>211</v>
      </c>
      <c r="K5" s="114"/>
      <c r="L5" s="114"/>
    </row>
    <row r="6" spans="1:12" ht="21" x14ac:dyDescent="0.35">
      <c r="A6" s="7" t="s">
        <v>14</v>
      </c>
      <c r="B6" s="114" t="s">
        <v>212</v>
      </c>
      <c r="C6" s="114"/>
      <c r="D6" s="114"/>
      <c r="E6" s="114"/>
      <c r="F6" s="114"/>
      <c r="G6" s="114"/>
      <c r="H6" s="114"/>
      <c r="I6" s="114"/>
      <c r="J6" s="7"/>
      <c r="K6" s="7" t="s">
        <v>15</v>
      </c>
      <c r="L6" s="49">
        <v>44528345</v>
      </c>
    </row>
    <row r="7" spans="1:12" s="1" customFormat="1" ht="21" x14ac:dyDescent="0.35">
      <c r="A7" s="9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21" x14ac:dyDescent="0.35">
      <c r="A8" s="9" t="s">
        <v>18</v>
      </c>
      <c r="B8" s="7"/>
      <c r="C8" s="7"/>
      <c r="D8" s="7"/>
      <c r="E8" s="7"/>
      <c r="F8" s="7"/>
      <c r="G8" s="7"/>
      <c r="H8" s="7" t="s">
        <v>19</v>
      </c>
      <c r="I8" s="7"/>
      <c r="J8" s="7"/>
      <c r="K8" s="10"/>
      <c r="L8" s="7"/>
    </row>
    <row r="9" spans="1:12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" x14ac:dyDescent="0.35">
      <c r="A10" s="13"/>
      <c r="B10" s="13"/>
      <c r="C10" s="14"/>
      <c r="D10" s="13" t="s">
        <v>20</v>
      </c>
      <c r="E10" s="14" t="s">
        <v>21</v>
      </c>
      <c r="F10" s="13"/>
      <c r="G10" s="14" t="s">
        <v>22</v>
      </c>
      <c r="H10" s="13" t="s">
        <v>23</v>
      </c>
      <c r="I10" s="14" t="s">
        <v>24</v>
      </c>
      <c r="J10" s="13" t="s">
        <v>24</v>
      </c>
      <c r="K10" s="14"/>
      <c r="L10" s="13"/>
    </row>
    <row r="11" spans="1:12" ht="21" x14ac:dyDescent="0.35">
      <c r="A11" s="16" t="s">
        <v>25</v>
      </c>
      <c r="B11" s="16" t="s">
        <v>26</v>
      </c>
      <c r="C11" s="17" t="s">
        <v>27</v>
      </c>
      <c r="D11" s="16" t="s">
        <v>28</v>
      </c>
      <c r="E11" s="18" t="s">
        <v>29</v>
      </c>
      <c r="F11" s="16" t="s">
        <v>30</v>
      </c>
      <c r="G11" s="17" t="s">
        <v>31</v>
      </c>
      <c r="H11" s="16" t="s">
        <v>32</v>
      </c>
      <c r="I11" s="17" t="s">
        <v>33</v>
      </c>
      <c r="J11" s="16" t="s">
        <v>34</v>
      </c>
      <c r="K11" s="17" t="s">
        <v>35</v>
      </c>
      <c r="L11" s="16" t="s">
        <v>36</v>
      </c>
    </row>
    <row r="12" spans="1:12" ht="21" x14ac:dyDescent="0.35">
      <c r="A12" s="50"/>
      <c r="B12" s="16"/>
      <c r="C12" s="17"/>
      <c r="D12" s="16"/>
      <c r="E12" s="18" t="s">
        <v>37</v>
      </c>
      <c r="F12" s="16"/>
      <c r="G12" s="17"/>
      <c r="H12" s="16" t="s">
        <v>38</v>
      </c>
      <c r="I12" s="17"/>
      <c r="J12" s="16"/>
      <c r="K12" s="17"/>
      <c r="L12" s="16"/>
    </row>
    <row r="13" spans="1:12" ht="21" x14ac:dyDescent="0.35">
      <c r="A13" s="51">
        <v>41911</v>
      </c>
      <c r="B13" s="52"/>
      <c r="C13" s="21" t="s">
        <v>213</v>
      </c>
      <c r="D13" s="13">
        <v>90</v>
      </c>
      <c r="E13" s="22">
        <v>1054</v>
      </c>
      <c r="F13" s="23">
        <f>+D13*E13</f>
        <v>94860</v>
      </c>
      <c r="G13" s="14">
        <v>2</v>
      </c>
      <c r="H13" s="45">
        <v>0.5</v>
      </c>
      <c r="I13" s="22"/>
      <c r="J13" s="20"/>
      <c r="K13" s="22">
        <v>94800</v>
      </c>
      <c r="L13" s="20" t="s">
        <v>125</v>
      </c>
    </row>
    <row r="14" spans="1:12" ht="21" x14ac:dyDescent="0.35">
      <c r="A14" s="51"/>
      <c r="B14" s="28"/>
      <c r="C14" s="29"/>
      <c r="D14" s="16" t="s">
        <v>73</v>
      </c>
      <c r="E14" s="29"/>
      <c r="F14" s="28"/>
      <c r="G14" s="17"/>
      <c r="H14" s="16"/>
      <c r="I14" s="29"/>
      <c r="J14" s="28"/>
      <c r="K14" s="30"/>
      <c r="L14" s="28"/>
    </row>
    <row r="15" spans="1:12" ht="21" x14ac:dyDescent="0.35">
      <c r="A15" s="51"/>
      <c r="B15" s="28"/>
      <c r="C15" s="29"/>
      <c r="D15" s="28"/>
      <c r="E15" s="29"/>
      <c r="F15" s="28"/>
      <c r="G15" s="17"/>
      <c r="H15" s="16"/>
      <c r="I15" s="29"/>
      <c r="J15" s="28"/>
      <c r="K15" s="30"/>
      <c r="L15" s="28"/>
    </row>
    <row r="16" spans="1:12" ht="21" x14ac:dyDescent="0.35">
      <c r="A16" s="51"/>
      <c r="B16" s="28"/>
      <c r="C16" s="29"/>
      <c r="D16" s="28"/>
      <c r="E16" s="29"/>
      <c r="F16" s="28"/>
      <c r="G16" s="17"/>
      <c r="H16" s="16"/>
      <c r="I16" s="30"/>
      <c r="J16" s="31"/>
      <c r="K16" s="30"/>
      <c r="L16" s="28"/>
    </row>
    <row r="17" spans="1:12" ht="21" x14ac:dyDescent="0.35">
      <c r="A17" s="51"/>
      <c r="B17" s="28"/>
      <c r="C17" s="29"/>
      <c r="D17" s="28"/>
      <c r="E17" s="29"/>
      <c r="F17" s="28"/>
      <c r="G17" s="17"/>
      <c r="H17" s="16"/>
      <c r="I17" s="30"/>
      <c r="J17" s="31"/>
      <c r="K17" s="30"/>
      <c r="L17" s="28"/>
    </row>
    <row r="18" spans="1:12" ht="21" x14ac:dyDescent="0.35">
      <c r="A18" s="51"/>
      <c r="B18" s="28"/>
      <c r="C18" s="29"/>
      <c r="D18" s="28"/>
      <c r="E18" s="29"/>
      <c r="F18" s="28"/>
      <c r="G18" s="17"/>
      <c r="H18" s="16"/>
      <c r="I18" s="30"/>
      <c r="J18" s="31"/>
      <c r="K18" s="30"/>
      <c r="L18" s="28"/>
    </row>
    <row r="19" spans="1:12" ht="21" x14ac:dyDescent="0.35">
      <c r="A19" s="51"/>
      <c r="B19" s="28"/>
      <c r="C19" s="29"/>
      <c r="D19" s="28"/>
      <c r="E19" s="29"/>
      <c r="F19" s="28"/>
      <c r="G19" s="17"/>
      <c r="H19" s="16"/>
      <c r="I19" s="30"/>
      <c r="J19" s="31"/>
      <c r="K19" s="30"/>
      <c r="L19" s="28"/>
    </row>
    <row r="20" spans="1:12" ht="21" x14ac:dyDescent="0.35">
      <c r="A20" s="51"/>
      <c r="B20" s="28"/>
      <c r="C20" s="29"/>
      <c r="D20" s="28"/>
      <c r="E20" s="29"/>
      <c r="F20" s="28"/>
      <c r="G20" s="29"/>
      <c r="H20" s="28"/>
      <c r="I20" s="30"/>
      <c r="J20" s="31"/>
      <c r="K20" s="30"/>
      <c r="L20" s="28"/>
    </row>
    <row r="21" spans="1:12" ht="21" x14ac:dyDescent="0.35">
      <c r="A21" s="51"/>
      <c r="B21" s="28"/>
      <c r="C21" s="29"/>
      <c r="D21" s="28"/>
      <c r="E21" s="29"/>
      <c r="F21" s="28"/>
      <c r="G21" s="29"/>
      <c r="H21" s="28"/>
      <c r="I21" s="30"/>
      <c r="J21" s="31"/>
      <c r="K21" s="30"/>
      <c r="L21" s="28"/>
    </row>
    <row r="22" spans="1:12" ht="21" x14ac:dyDescent="0.35">
      <c r="A22" s="51"/>
      <c r="B22" s="28"/>
      <c r="C22" s="29"/>
      <c r="D22" s="28"/>
      <c r="E22" s="29"/>
      <c r="F22" s="28"/>
      <c r="G22" s="29"/>
      <c r="H22" s="28"/>
      <c r="I22" s="30"/>
      <c r="J22" s="31"/>
      <c r="K22" s="30"/>
      <c r="L22" s="28"/>
    </row>
    <row r="23" spans="1:12" ht="21" x14ac:dyDescent="0.35">
      <c r="A23" s="51"/>
      <c r="B23" s="28"/>
      <c r="C23" s="29"/>
      <c r="D23" s="28"/>
      <c r="E23" s="29"/>
      <c r="F23" s="28"/>
      <c r="G23" s="29"/>
      <c r="H23" s="28"/>
      <c r="I23" s="30"/>
      <c r="J23" s="31"/>
      <c r="K23" s="30"/>
      <c r="L23" s="28"/>
    </row>
    <row r="24" spans="1:12" ht="21" x14ac:dyDescent="0.35">
      <c r="A24" s="51"/>
      <c r="B24" s="28"/>
      <c r="C24" s="29"/>
      <c r="D24" s="28"/>
      <c r="E24" s="29"/>
      <c r="F24" s="28"/>
      <c r="G24" s="29"/>
      <c r="H24" s="28"/>
      <c r="I24" s="30"/>
      <c r="J24" s="31"/>
      <c r="K24" s="30"/>
      <c r="L24" s="28"/>
    </row>
    <row r="25" spans="1:12" ht="21" x14ac:dyDescent="0.35">
      <c r="A25" s="53"/>
      <c r="B25" s="28"/>
      <c r="C25" s="29"/>
      <c r="D25" s="28"/>
      <c r="E25" s="29"/>
      <c r="F25" s="28"/>
      <c r="G25" s="29"/>
      <c r="H25" s="28"/>
      <c r="I25" s="30"/>
      <c r="J25" s="31"/>
      <c r="K25" s="30"/>
      <c r="L25" s="28"/>
    </row>
    <row r="26" spans="1:12" ht="21" x14ac:dyDescent="0.35">
      <c r="A26" s="54"/>
      <c r="B26" s="36"/>
      <c r="C26" s="55"/>
      <c r="D26" s="36"/>
      <c r="E26" s="55"/>
      <c r="F26" s="36"/>
      <c r="G26" s="55"/>
      <c r="H26" s="36"/>
      <c r="I26" s="55"/>
      <c r="J26" s="36"/>
      <c r="K26" s="55"/>
      <c r="L26" s="36"/>
    </row>
    <row r="30" spans="1:12" ht="21" x14ac:dyDescent="0.35">
      <c r="A30" s="115" t="s"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 t="s">
        <v>1</v>
      </c>
      <c r="K31" s="116" t="s">
        <v>2</v>
      </c>
      <c r="L31" s="116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 t="s">
        <v>3</v>
      </c>
      <c r="K32" s="117" t="s">
        <v>69</v>
      </c>
      <c r="L32" s="117"/>
    </row>
    <row r="33" spans="1:12" ht="21" x14ac:dyDescent="0.35">
      <c r="A33" s="2" t="s">
        <v>4</v>
      </c>
      <c r="B33" s="114" t="s">
        <v>70</v>
      </c>
      <c r="C33" s="114"/>
      <c r="D33" s="3" t="s">
        <v>6</v>
      </c>
      <c r="E33" s="113">
        <v>2</v>
      </c>
      <c r="F33" s="113"/>
      <c r="G33" s="4" t="s">
        <v>8</v>
      </c>
      <c r="H33" s="5"/>
      <c r="I33" s="113" t="s">
        <v>71</v>
      </c>
      <c r="J33" s="113"/>
      <c r="K33" s="3" t="s">
        <v>10</v>
      </c>
      <c r="L33" s="48" t="s">
        <v>64</v>
      </c>
    </row>
    <row r="34" spans="1:12" ht="21" x14ac:dyDescent="0.35">
      <c r="A34" s="4" t="s">
        <v>12</v>
      </c>
      <c r="B34" s="4"/>
      <c r="C34" s="6" t="s">
        <v>42</v>
      </c>
      <c r="D34" s="112"/>
      <c r="E34" s="112"/>
      <c r="F34" s="112"/>
      <c r="G34" s="2" t="s">
        <v>13</v>
      </c>
      <c r="H34" s="2"/>
      <c r="I34" s="2"/>
      <c r="J34" s="114"/>
      <c r="K34" s="114"/>
      <c r="L34" s="114"/>
    </row>
    <row r="35" spans="1:12" ht="21" x14ac:dyDescent="0.35">
      <c r="A35" s="7" t="s">
        <v>14</v>
      </c>
      <c r="B35" s="114" t="s">
        <v>68</v>
      </c>
      <c r="C35" s="114"/>
      <c r="D35" s="114"/>
      <c r="E35" s="114"/>
      <c r="F35" s="114"/>
      <c r="G35" s="114"/>
      <c r="H35" s="114"/>
      <c r="I35" s="114"/>
      <c r="J35" s="7"/>
      <c r="K35" s="7" t="s">
        <v>15</v>
      </c>
      <c r="L35" s="49"/>
    </row>
    <row r="36" spans="1:12" s="1" customFormat="1" ht="21" x14ac:dyDescent="0.35">
      <c r="A36" s="9" t="s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" customFormat="1" ht="21" x14ac:dyDescent="0.35">
      <c r="A37" s="9" t="s">
        <v>18</v>
      </c>
      <c r="B37" s="7"/>
      <c r="C37" s="7"/>
      <c r="D37" s="7"/>
      <c r="E37" s="7"/>
      <c r="F37" s="7"/>
      <c r="G37" s="7"/>
      <c r="H37" s="7" t="s">
        <v>19</v>
      </c>
      <c r="I37" s="7"/>
      <c r="J37" s="7"/>
      <c r="K37" s="10"/>
      <c r="L37" s="7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3"/>
      <c r="B39" s="13"/>
      <c r="C39" s="14"/>
      <c r="D39" s="13" t="s">
        <v>20</v>
      </c>
      <c r="E39" s="14" t="s">
        <v>21</v>
      </c>
      <c r="F39" s="13"/>
      <c r="G39" s="14" t="s">
        <v>22</v>
      </c>
      <c r="H39" s="13" t="s">
        <v>23</v>
      </c>
      <c r="I39" s="14" t="s">
        <v>24</v>
      </c>
      <c r="J39" s="13" t="s">
        <v>24</v>
      </c>
      <c r="K39" s="14"/>
      <c r="L39" s="13"/>
    </row>
    <row r="40" spans="1:12" ht="21" x14ac:dyDescent="0.35">
      <c r="A40" s="16" t="s">
        <v>25</v>
      </c>
      <c r="B40" s="16" t="s">
        <v>26</v>
      </c>
      <c r="C40" s="17" t="s">
        <v>27</v>
      </c>
      <c r="D40" s="16" t="s">
        <v>28</v>
      </c>
      <c r="E40" s="18" t="s">
        <v>29</v>
      </c>
      <c r="F40" s="16" t="s">
        <v>30</v>
      </c>
      <c r="G40" s="17" t="s">
        <v>31</v>
      </c>
      <c r="H40" s="16" t="s">
        <v>32</v>
      </c>
      <c r="I40" s="17" t="s">
        <v>33</v>
      </c>
      <c r="J40" s="16" t="s">
        <v>34</v>
      </c>
      <c r="K40" s="17" t="s">
        <v>35</v>
      </c>
      <c r="L40" s="16" t="s">
        <v>36</v>
      </c>
    </row>
    <row r="41" spans="1:12" ht="21" x14ac:dyDescent="0.35">
      <c r="A41" s="50"/>
      <c r="B41" s="16"/>
      <c r="C41" s="17"/>
      <c r="D41" s="16"/>
      <c r="E41" s="18" t="s">
        <v>37</v>
      </c>
      <c r="F41" s="16"/>
      <c r="G41" s="17"/>
      <c r="H41" s="16" t="s">
        <v>38</v>
      </c>
      <c r="I41" s="17"/>
      <c r="J41" s="16"/>
      <c r="K41" s="17"/>
      <c r="L41" s="16"/>
    </row>
    <row r="42" spans="1:12" ht="21" x14ac:dyDescent="0.35">
      <c r="A42" s="51">
        <v>44012</v>
      </c>
      <c r="B42" s="52"/>
      <c r="C42" s="21" t="s">
        <v>71</v>
      </c>
      <c r="D42" s="13">
        <v>1</v>
      </c>
      <c r="E42" s="22"/>
      <c r="F42" s="23">
        <f>+D42*E42</f>
        <v>0</v>
      </c>
      <c r="G42" s="14">
        <v>2</v>
      </c>
      <c r="H42" s="45">
        <v>0.5</v>
      </c>
      <c r="I42" s="22">
        <f>+F42*H42</f>
        <v>0</v>
      </c>
      <c r="J42" s="20"/>
      <c r="K42" s="22">
        <f>+F42</f>
        <v>0</v>
      </c>
      <c r="L42" s="20"/>
    </row>
    <row r="43" spans="1:12" ht="21" x14ac:dyDescent="0.35">
      <c r="A43" s="51"/>
      <c r="B43" s="28"/>
      <c r="C43" s="29"/>
      <c r="D43" s="16" t="s">
        <v>65</v>
      </c>
      <c r="E43" s="29"/>
      <c r="F43" s="28"/>
      <c r="G43" s="17"/>
      <c r="H43" s="16"/>
      <c r="I43" s="29"/>
      <c r="J43" s="28"/>
      <c r="K43" s="30"/>
      <c r="L43" s="28"/>
    </row>
    <row r="44" spans="1:12" ht="21" x14ac:dyDescent="0.35">
      <c r="A44" s="51"/>
      <c r="B44" s="28"/>
      <c r="C44" s="29"/>
      <c r="D44" s="28"/>
      <c r="E44" s="29"/>
      <c r="F44" s="28"/>
      <c r="G44" s="17"/>
      <c r="H44" s="16"/>
      <c r="I44" s="29"/>
      <c r="J44" s="28"/>
      <c r="K44" s="30"/>
      <c r="L44" s="28"/>
    </row>
    <row r="45" spans="1:12" ht="21" x14ac:dyDescent="0.35">
      <c r="A45" s="51">
        <v>44104</v>
      </c>
      <c r="B45" s="28"/>
      <c r="C45" s="29" t="s">
        <v>66</v>
      </c>
      <c r="D45" s="28"/>
      <c r="E45" s="29"/>
      <c r="F45" s="28"/>
      <c r="G45" s="17"/>
      <c r="H45" s="16"/>
      <c r="I45" s="30">
        <v>1563</v>
      </c>
      <c r="J45" s="31">
        <f>+I45</f>
        <v>1563</v>
      </c>
      <c r="K45" s="30">
        <f>+K42-I45</f>
        <v>-1563</v>
      </c>
      <c r="L45" s="28"/>
    </row>
    <row r="46" spans="1:12" ht="21" x14ac:dyDescent="0.35">
      <c r="A46" s="51">
        <v>44469</v>
      </c>
      <c r="B46" s="28"/>
      <c r="C46" s="29" t="s">
        <v>41</v>
      </c>
      <c r="D46" s="28"/>
      <c r="E46" s="29"/>
      <c r="F46" s="28"/>
      <c r="G46" s="17"/>
      <c r="H46" s="16"/>
      <c r="I46" s="30">
        <f>+$I$13</f>
        <v>0</v>
      </c>
      <c r="J46" s="31">
        <f t="shared" ref="J46:J53" si="0">+J45+I46</f>
        <v>1563</v>
      </c>
      <c r="K46" s="30">
        <f>+K45-I46</f>
        <v>-1563</v>
      </c>
      <c r="L46" s="28"/>
    </row>
    <row r="47" spans="1:12" ht="21" x14ac:dyDescent="0.35">
      <c r="A47" s="51">
        <v>44834</v>
      </c>
      <c r="B47" s="28"/>
      <c r="C47" s="29" t="s">
        <v>41</v>
      </c>
      <c r="D47" s="28"/>
      <c r="E47" s="29"/>
      <c r="F47" s="28"/>
      <c r="G47" s="17"/>
      <c r="H47" s="16"/>
      <c r="I47" s="30">
        <f t="shared" ref="I47:I52" si="1">+$I$13</f>
        <v>0</v>
      </c>
      <c r="J47" s="31">
        <f t="shared" si="0"/>
        <v>1563</v>
      </c>
      <c r="K47" s="30">
        <f>+K46-I47</f>
        <v>-1563</v>
      </c>
      <c r="L47" s="28"/>
    </row>
    <row r="48" spans="1:12" ht="21" x14ac:dyDescent="0.35">
      <c r="A48" s="51">
        <v>45199</v>
      </c>
      <c r="B48" s="28"/>
      <c r="C48" s="29" t="s">
        <v>41</v>
      </c>
      <c r="D48" s="28"/>
      <c r="E48" s="29"/>
      <c r="F48" s="28"/>
      <c r="G48" s="17"/>
      <c r="H48" s="16"/>
      <c r="I48" s="30">
        <f t="shared" si="1"/>
        <v>0</v>
      </c>
      <c r="J48" s="31">
        <f t="shared" si="0"/>
        <v>1563</v>
      </c>
      <c r="K48" s="30">
        <f t="shared" ref="K48:K53" si="2">+K47-I48</f>
        <v>-1563</v>
      </c>
      <c r="L48" s="28"/>
    </row>
    <row r="49" spans="1:12" ht="21" x14ac:dyDescent="0.35">
      <c r="A49" s="51">
        <v>45565</v>
      </c>
      <c r="B49" s="28"/>
      <c r="C49" s="29" t="s">
        <v>41</v>
      </c>
      <c r="D49" s="28"/>
      <c r="E49" s="29"/>
      <c r="F49" s="28"/>
      <c r="G49" s="29"/>
      <c r="H49" s="28"/>
      <c r="I49" s="30">
        <f t="shared" si="1"/>
        <v>0</v>
      </c>
      <c r="J49" s="31">
        <f t="shared" si="0"/>
        <v>1563</v>
      </c>
      <c r="K49" s="30">
        <f t="shared" si="2"/>
        <v>-1563</v>
      </c>
      <c r="L49" s="28"/>
    </row>
    <row r="50" spans="1:12" ht="21" x14ac:dyDescent="0.35">
      <c r="A50" s="51">
        <v>45930</v>
      </c>
      <c r="B50" s="28"/>
      <c r="C50" s="29" t="s">
        <v>41</v>
      </c>
      <c r="D50" s="28"/>
      <c r="E50" s="29"/>
      <c r="F50" s="28"/>
      <c r="G50" s="29"/>
      <c r="H50" s="28"/>
      <c r="I50" s="30">
        <f t="shared" si="1"/>
        <v>0</v>
      </c>
      <c r="J50" s="31">
        <f t="shared" si="0"/>
        <v>1563</v>
      </c>
      <c r="K50" s="30">
        <f t="shared" si="2"/>
        <v>-1563</v>
      </c>
      <c r="L50" s="28"/>
    </row>
    <row r="51" spans="1:12" ht="21" x14ac:dyDescent="0.35">
      <c r="A51" s="51">
        <v>46295</v>
      </c>
      <c r="B51" s="28"/>
      <c r="C51" s="29" t="s">
        <v>41</v>
      </c>
      <c r="D51" s="28"/>
      <c r="E51" s="29"/>
      <c r="F51" s="28"/>
      <c r="G51" s="29"/>
      <c r="H51" s="28"/>
      <c r="I51" s="30">
        <f t="shared" si="1"/>
        <v>0</v>
      </c>
      <c r="J51" s="31">
        <f t="shared" si="0"/>
        <v>1563</v>
      </c>
      <c r="K51" s="30">
        <f t="shared" si="2"/>
        <v>-1563</v>
      </c>
      <c r="L51" s="28"/>
    </row>
    <row r="52" spans="1:12" ht="21" x14ac:dyDescent="0.35">
      <c r="A52" s="51">
        <v>46660</v>
      </c>
      <c r="B52" s="28"/>
      <c r="C52" s="29" t="s">
        <v>41</v>
      </c>
      <c r="D52" s="28"/>
      <c r="E52" s="29"/>
      <c r="F52" s="28"/>
      <c r="G52" s="29"/>
      <c r="H52" s="28"/>
      <c r="I52" s="30">
        <f t="shared" si="1"/>
        <v>0</v>
      </c>
      <c r="J52" s="31">
        <f t="shared" si="0"/>
        <v>1563</v>
      </c>
      <c r="K52" s="30">
        <f t="shared" si="2"/>
        <v>-1563</v>
      </c>
      <c r="L52" s="28"/>
    </row>
    <row r="53" spans="1:12" ht="21" x14ac:dyDescent="0.35">
      <c r="A53" s="51">
        <v>47026</v>
      </c>
      <c r="B53" s="28"/>
      <c r="C53" s="29" t="s">
        <v>67</v>
      </c>
      <c r="D53" s="28"/>
      <c r="E53" s="29"/>
      <c r="F53" s="28"/>
      <c r="G53" s="29"/>
      <c r="H53" s="28"/>
      <c r="I53" s="30">
        <v>4686</v>
      </c>
      <c r="J53" s="31">
        <f t="shared" si="0"/>
        <v>6249</v>
      </c>
      <c r="K53" s="30">
        <f t="shared" si="2"/>
        <v>-6249</v>
      </c>
      <c r="L53" s="28"/>
    </row>
    <row r="54" spans="1:12" ht="21" x14ac:dyDescent="0.35">
      <c r="A54" s="53"/>
      <c r="B54" s="28"/>
      <c r="C54" s="29"/>
      <c r="D54" s="28"/>
      <c r="E54" s="29"/>
      <c r="F54" s="28"/>
      <c r="G54" s="29"/>
      <c r="H54" s="28"/>
      <c r="I54" s="30"/>
      <c r="J54" s="31"/>
      <c r="K54" s="30"/>
      <c r="L54" s="28"/>
    </row>
    <row r="55" spans="1:12" ht="21" x14ac:dyDescent="0.35">
      <c r="A55" s="54"/>
      <c r="B55" s="36"/>
      <c r="C55" s="55"/>
      <c r="D55" s="36"/>
      <c r="E55" s="55"/>
      <c r="F55" s="36"/>
      <c r="G55" s="55"/>
      <c r="H55" s="36"/>
      <c r="I55" s="55"/>
      <c r="J55" s="36"/>
      <c r="K55" s="55"/>
      <c r="L55" s="36"/>
    </row>
    <row r="58" spans="1:12" ht="21" x14ac:dyDescent="0.35">
      <c r="A58" s="115" t="s">
        <v>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 t="s">
        <v>1</v>
      </c>
      <c r="K59" s="116" t="s">
        <v>2</v>
      </c>
      <c r="L59" s="116"/>
    </row>
    <row r="60" spans="1:12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 t="s">
        <v>3</v>
      </c>
      <c r="K60" s="117" t="s">
        <v>69</v>
      </c>
      <c r="L60" s="117"/>
    </row>
    <row r="61" spans="1:12" ht="21" x14ac:dyDescent="0.35">
      <c r="A61" s="2" t="s">
        <v>4</v>
      </c>
      <c r="B61" s="114" t="s">
        <v>70</v>
      </c>
      <c r="C61" s="114"/>
      <c r="D61" s="3" t="s">
        <v>6</v>
      </c>
      <c r="E61" s="113">
        <v>3</v>
      </c>
      <c r="F61" s="113"/>
      <c r="G61" s="4" t="s">
        <v>8</v>
      </c>
      <c r="H61" s="5"/>
      <c r="I61" s="113" t="s">
        <v>71</v>
      </c>
      <c r="J61" s="113"/>
      <c r="K61" s="3" t="s">
        <v>10</v>
      </c>
      <c r="L61" s="48" t="s">
        <v>64</v>
      </c>
    </row>
    <row r="62" spans="1:12" ht="21" x14ac:dyDescent="0.35">
      <c r="A62" s="4" t="s">
        <v>12</v>
      </c>
      <c r="B62" s="4"/>
      <c r="C62" s="6" t="s">
        <v>42</v>
      </c>
      <c r="D62" s="112"/>
      <c r="E62" s="112"/>
      <c r="F62" s="112"/>
      <c r="G62" s="2" t="s">
        <v>13</v>
      </c>
      <c r="H62" s="2"/>
      <c r="I62" s="2"/>
      <c r="J62" s="114"/>
      <c r="K62" s="114"/>
      <c r="L62" s="114"/>
    </row>
    <row r="63" spans="1:12" ht="21" x14ac:dyDescent="0.35">
      <c r="A63" s="7" t="s">
        <v>14</v>
      </c>
      <c r="B63" s="114" t="s">
        <v>68</v>
      </c>
      <c r="C63" s="114"/>
      <c r="D63" s="114"/>
      <c r="E63" s="114"/>
      <c r="F63" s="114"/>
      <c r="G63" s="114"/>
      <c r="H63" s="114"/>
      <c r="I63" s="114"/>
      <c r="J63" s="7"/>
      <c r="K63" s="7" t="s">
        <v>15</v>
      </c>
      <c r="L63" s="49"/>
    </row>
    <row r="64" spans="1:12" s="1" customFormat="1" ht="21" x14ac:dyDescent="0.35">
      <c r="A64" s="9" t="s">
        <v>17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1" customFormat="1" ht="21" x14ac:dyDescent="0.35">
      <c r="A65" s="9" t="s">
        <v>18</v>
      </c>
      <c r="B65" s="7"/>
      <c r="C65" s="7"/>
      <c r="D65" s="7"/>
      <c r="E65" s="7"/>
      <c r="F65" s="7"/>
      <c r="G65" s="7"/>
      <c r="H65" s="7" t="s">
        <v>19</v>
      </c>
      <c r="I65" s="7"/>
      <c r="J65" s="7"/>
      <c r="K65" s="10"/>
      <c r="L65" s="7"/>
    </row>
    <row r="66" spans="1:12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" x14ac:dyDescent="0.35">
      <c r="A67" s="13"/>
      <c r="B67" s="13"/>
      <c r="C67" s="14"/>
      <c r="D67" s="13" t="s">
        <v>20</v>
      </c>
      <c r="E67" s="14" t="s">
        <v>21</v>
      </c>
      <c r="F67" s="13"/>
      <c r="G67" s="14" t="s">
        <v>22</v>
      </c>
      <c r="H67" s="13" t="s">
        <v>23</v>
      </c>
      <c r="I67" s="14" t="s">
        <v>24</v>
      </c>
      <c r="J67" s="13" t="s">
        <v>24</v>
      </c>
      <c r="K67" s="14"/>
      <c r="L67" s="13"/>
    </row>
    <row r="68" spans="1:12" ht="21" x14ac:dyDescent="0.35">
      <c r="A68" s="16" t="s">
        <v>25</v>
      </c>
      <c r="B68" s="16" t="s">
        <v>26</v>
      </c>
      <c r="C68" s="17" t="s">
        <v>27</v>
      </c>
      <c r="D68" s="16" t="s">
        <v>28</v>
      </c>
      <c r="E68" s="18" t="s">
        <v>29</v>
      </c>
      <c r="F68" s="16" t="s">
        <v>30</v>
      </c>
      <c r="G68" s="17" t="s">
        <v>31</v>
      </c>
      <c r="H68" s="16" t="s">
        <v>32</v>
      </c>
      <c r="I68" s="17" t="s">
        <v>33</v>
      </c>
      <c r="J68" s="16" t="s">
        <v>34</v>
      </c>
      <c r="K68" s="17" t="s">
        <v>35</v>
      </c>
      <c r="L68" s="16" t="s">
        <v>36</v>
      </c>
    </row>
    <row r="69" spans="1:12" ht="21" x14ac:dyDescent="0.35">
      <c r="A69" s="50"/>
      <c r="B69" s="16"/>
      <c r="C69" s="17"/>
      <c r="D69" s="16"/>
      <c r="E69" s="18" t="s">
        <v>37</v>
      </c>
      <c r="F69" s="16"/>
      <c r="G69" s="17"/>
      <c r="H69" s="16" t="s">
        <v>38</v>
      </c>
      <c r="I69" s="17"/>
      <c r="J69" s="16"/>
      <c r="K69" s="17"/>
      <c r="L69" s="16"/>
    </row>
    <row r="70" spans="1:12" ht="21" x14ac:dyDescent="0.35">
      <c r="A70" s="51">
        <v>44012</v>
      </c>
      <c r="B70" s="52"/>
      <c r="C70" s="21" t="s">
        <v>71</v>
      </c>
      <c r="D70" s="13">
        <v>1</v>
      </c>
      <c r="E70" s="22"/>
      <c r="F70" s="23">
        <f>+D70*E70</f>
        <v>0</v>
      </c>
      <c r="G70" s="14">
        <v>2</v>
      </c>
      <c r="H70" s="45">
        <v>0.5</v>
      </c>
      <c r="I70" s="22">
        <f>+F70*H70</f>
        <v>0</v>
      </c>
      <c r="J70" s="20"/>
      <c r="K70" s="22">
        <f>+F70</f>
        <v>0</v>
      </c>
      <c r="L70" s="20"/>
    </row>
    <row r="71" spans="1:12" ht="21" x14ac:dyDescent="0.35">
      <c r="A71" s="51"/>
      <c r="B71" s="28"/>
      <c r="C71" s="29"/>
      <c r="D71" s="16" t="s">
        <v>65</v>
      </c>
      <c r="E71" s="29"/>
      <c r="F71" s="28"/>
      <c r="G71" s="17"/>
      <c r="H71" s="16"/>
      <c r="I71" s="29"/>
      <c r="J71" s="28"/>
      <c r="K71" s="30"/>
      <c r="L71" s="28"/>
    </row>
    <row r="72" spans="1:12" ht="21" x14ac:dyDescent="0.35">
      <c r="A72" s="51"/>
      <c r="B72" s="28"/>
      <c r="C72" s="29"/>
      <c r="D72" s="28"/>
      <c r="E72" s="29"/>
      <c r="F72" s="28"/>
      <c r="G72" s="17"/>
      <c r="H72" s="16"/>
      <c r="I72" s="29"/>
      <c r="J72" s="28"/>
      <c r="K72" s="30"/>
      <c r="L72" s="28"/>
    </row>
    <row r="73" spans="1:12" ht="21" x14ac:dyDescent="0.35">
      <c r="A73" s="51">
        <v>44104</v>
      </c>
      <c r="B73" s="28"/>
      <c r="C73" s="29" t="s">
        <v>66</v>
      </c>
      <c r="D73" s="28"/>
      <c r="E73" s="29"/>
      <c r="F73" s="28"/>
      <c r="G73" s="17"/>
      <c r="H73" s="16"/>
      <c r="I73" s="30">
        <v>1563</v>
      </c>
      <c r="J73" s="31">
        <f>+I73</f>
        <v>1563</v>
      </c>
      <c r="K73" s="30">
        <f>+K70-I73</f>
        <v>-1563</v>
      </c>
      <c r="L73" s="28"/>
    </row>
    <row r="74" spans="1:12" ht="21" x14ac:dyDescent="0.35">
      <c r="A74" s="51">
        <v>44469</v>
      </c>
      <c r="B74" s="28"/>
      <c r="C74" s="29" t="s">
        <v>41</v>
      </c>
      <c r="D74" s="28"/>
      <c r="E74" s="29"/>
      <c r="F74" s="28"/>
      <c r="G74" s="17"/>
      <c r="H74" s="16"/>
      <c r="I74" s="30">
        <f>+$I$13</f>
        <v>0</v>
      </c>
      <c r="J74" s="31">
        <f t="shared" ref="J74:J81" si="3">+J73+I74</f>
        <v>1563</v>
      </c>
      <c r="K74" s="30">
        <f>+K73-I74</f>
        <v>-1563</v>
      </c>
      <c r="L74" s="28"/>
    </row>
    <row r="75" spans="1:12" ht="21" x14ac:dyDescent="0.35">
      <c r="A75" s="51">
        <v>44834</v>
      </c>
      <c r="B75" s="28"/>
      <c r="C75" s="29" t="s">
        <v>41</v>
      </c>
      <c r="D75" s="28"/>
      <c r="E75" s="29"/>
      <c r="F75" s="28"/>
      <c r="G75" s="17"/>
      <c r="H75" s="16"/>
      <c r="I75" s="30">
        <f t="shared" ref="I75:I80" si="4">+$I$13</f>
        <v>0</v>
      </c>
      <c r="J75" s="31">
        <f t="shared" si="3"/>
        <v>1563</v>
      </c>
      <c r="K75" s="30">
        <f>+K74-I75</f>
        <v>-1563</v>
      </c>
      <c r="L75" s="28"/>
    </row>
    <row r="76" spans="1:12" ht="21" x14ac:dyDescent="0.35">
      <c r="A76" s="51">
        <v>45199</v>
      </c>
      <c r="B76" s="28"/>
      <c r="C76" s="29" t="s">
        <v>41</v>
      </c>
      <c r="D76" s="28"/>
      <c r="E76" s="29"/>
      <c r="F76" s="28"/>
      <c r="G76" s="17"/>
      <c r="H76" s="16"/>
      <c r="I76" s="30">
        <f t="shared" si="4"/>
        <v>0</v>
      </c>
      <c r="J76" s="31">
        <f t="shared" si="3"/>
        <v>1563</v>
      </c>
      <c r="K76" s="30">
        <f t="shared" ref="K76:K81" si="5">+K75-I76</f>
        <v>-1563</v>
      </c>
      <c r="L76" s="28"/>
    </row>
    <row r="77" spans="1:12" ht="21" x14ac:dyDescent="0.35">
      <c r="A77" s="51">
        <v>45565</v>
      </c>
      <c r="B77" s="28"/>
      <c r="C77" s="29" t="s">
        <v>41</v>
      </c>
      <c r="D77" s="28"/>
      <c r="E77" s="29"/>
      <c r="F77" s="28"/>
      <c r="G77" s="29"/>
      <c r="H77" s="28"/>
      <c r="I77" s="30">
        <f t="shared" si="4"/>
        <v>0</v>
      </c>
      <c r="J77" s="31">
        <f t="shared" si="3"/>
        <v>1563</v>
      </c>
      <c r="K77" s="30">
        <f t="shared" si="5"/>
        <v>-1563</v>
      </c>
      <c r="L77" s="28"/>
    </row>
    <row r="78" spans="1:12" ht="21" x14ac:dyDescent="0.35">
      <c r="A78" s="51">
        <v>45930</v>
      </c>
      <c r="B78" s="28"/>
      <c r="C78" s="29" t="s">
        <v>41</v>
      </c>
      <c r="D78" s="28"/>
      <c r="E78" s="29"/>
      <c r="F78" s="28"/>
      <c r="G78" s="29"/>
      <c r="H78" s="28"/>
      <c r="I78" s="30">
        <f t="shared" si="4"/>
        <v>0</v>
      </c>
      <c r="J78" s="31">
        <f t="shared" si="3"/>
        <v>1563</v>
      </c>
      <c r="K78" s="30">
        <f t="shared" si="5"/>
        <v>-1563</v>
      </c>
      <c r="L78" s="28"/>
    </row>
    <row r="79" spans="1:12" ht="21" x14ac:dyDescent="0.35">
      <c r="A79" s="51">
        <v>46295</v>
      </c>
      <c r="B79" s="28"/>
      <c r="C79" s="29" t="s">
        <v>41</v>
      </c>
      <c r="D79" s="28"/>
      <c r="E79" s="29"/>
      <c r="F79" s="28"/>
      <c r="G79" s="29"/>
      <c r="H79" s="28"/>
      <c r="I79" s="30">
        <f t="shared" si="4"/>
        <v>0</v>
      </c>
      <c r="J79" s="31">
        <f t="shared" si="3"/>
        <v>1563</v>
      </c>
      <c r="K79" s="30">
        <f t="shared" si="5"/>
        <v>-1563</v>
      </c>
      <c r="L79" s="28"/>
    </row>
    <row r="80" spans="1:12" ht="21" x14ac:dyDescent="0.35">
      <c r="A80" s="51">
        <v>46660</v>
      </c>
      <c r="B80" s="28"/>
      <c r="C80" s="29" t="s">
        <v>41</v>
      </c>
      <c r="D80" s="28"/>
      <c r="E80" s="29"/>
      <c r="F80" s="28"/>
      <c r="G80" s="29"/>
      <c r="H80" s="28"/>
      <c r="I80" s="30">
        <f t="shared" si="4"/>
        <v>0</v>
      </c>
      <c r="J80" s="31">
        <f t="shared" si="3"/>
        <v>1563</v>
      </c>
      <c r="K80" s="30">
        <f t="shared" si="5"/>
        <v>-1563</v>
      </c>
      <c r="L80" s="28"/>
    </row>
    <row r="81" spans="1:12" ht="21" x14ac:dyDescent="0.35">
      <c r="A81" s="51">
        <v>47026</v>
      </c>
      <c r="B81" s="28"/>
      <c r="C81" s="29" t="s">
        <v>67</v>
      </c>
      <c r="D81" s="28"/>
      <c r="E81" s="29"/>
      <c r="F81" s="28"/>
      <c r="G81" s="29"/>
      <c r="H81" s="28"/>
      <c r="I81" s="30">
        <v>4686</v>
      </c>
      <c r="J81" s="31">
        <f t="shared" si="3"/>
        <v>6249</v>
      </c>
      <c r="K81" s="30">
        <f t="shared" si="5"/>
        <v>-6249</v>
      </c>
      <c r="L81" s="28"/>
    </row>
    <row r="82" spans="1:12" s="62" customFormat="1" ht="21" x14ac:dyDescent="0.35">
      <c r="A82" s="54"/>
      <c r="B82" s="36"/>
      <c r="C82" s="55"/>
      <c r="D82" s="36"/>
      <c r="E82" s="55"/>
      <c r="F82" s="36"/>
      <c r="G82" s="55"/>
      <c r="H82" s="36"/>
      <c r="I82" s="42"/>
      <c r="J82" s="37"/>
      <c r="K82" s="42"/>
      <c r="L82" s="36"/>
    </row>
    <row r="85" spans="1:12" ht="21" x14ac:dyDescent="0.35">
      <c r="A85" s="115" t="s">
        <v>0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 t="s">
        <v>1</v>
      </c>
      <c r="K86" s="116" t="s">
        <v>2</v>
      </c>
      <c r="L86" s="116"/>
    </row>
    <row r="87" spans="1:12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 t="s">
        <v>3</v>
      </c>
      <c r="K87" s="117" t="s">
        <v>69</v>
      </c>
      <c r="L87" s="117"/>
    </row>
    <row r="88" spans="1:12" ht="21" x14ac:dyDescent="0.35">
      <c r="A88" s="2" t="s">
        <v>4</v>
      </c>
      <c r="B88" s="114" t="s">
        <v>70</v>
      </c>
      <c r="C88" s="114"/>
      <c r="D88" s="3" t="s">
        <v>6</v>
      </c>
      <c r="E88" s="113">
        <v>4</v>
      </c>
      <c r="F88" s="113"/>
      <c r="G88" s="4" t="s">
        <v>8</v>
      </c>
      <c r="H88" s="5"/>
      <c r="I88" s="113" t="s">
        <v>71</v>
      </c>
      <c r="J88" s="113"/>
      <c r="K88" s="3" t="s">
        <v>10</v>
      </c>
      <c r="L88" s="48" t="s">
        <v>64</v>
      </c>
    </row>
    <row r="89" spans="1:12" ht="21" x14ac:dyDescent="0.35">
      <c r="A89" s="4" t="s">
        <v>12</v>
      </c>
      <c r="B89" s="4"/>
      <c r="C89" s="6" t="s">
        <v>42</v>
      </c>
      <c r="D89" s="112"/>
      <c r="E89" s="112"/>
      <c r="F89" s="112"/>
      <c r="G89" s="2" t="s">
        <v>13</v>
      </c>
      <c r="H89" s="2"/>
      <c r="I89" s="2"/>
      <c r="J89" s="114"/>
      <c r="K89" s="114"/>
      <c r="L89" s="114"/>
    </row>
    <row r="90" spans="1:12" ht="21" x14ac:dyDescent="0.35">
      <c r="A90" s="7" t="s">
        <v>14</v>
      </c>
      <c r="B90" s="114" t="s">
        <v>68</v>
      </c>
      <c r="C90" s="114"/>
      <c r="D90" s="114"/>
      <c r="E90" s="114"/>
      <c r="F90" s="114"/>
      <c r="G90" s="114"/>
      <c r="H90" s="114"/>
      <c r="I90" s="114"/>
      <c r="J90" s="7"/>
      <c r="K90" s="7" t="s">
        <v>15</v>
      </c>
      <c r="L90" s="49"/>
    </row>
    <row r="91" spans="1:12" s="1" customFormat="1" ht="21" x14ac:dyDescent="0.35">
      <c r="A91" s="9" t="s">
        <v>17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s="1" customFormat="1" ht="21" x14ac:dyDescent="0.35">
      <c r="A92" s="9" t="s">
        <v>18</v>
      </c>
      <c r="B92" s="7"/>
      <c r="C92" s="7"/>
      <c r="D92" s="7"/>
      <c r="E92" s="7"/>
      <c r="F92" s="7"/>
      <c r="G92" s="7"/>
      <c r="H92" s="7" t="s">
        <v>19</v>
      </c>
      <c r="I92" s="7"/>
      <c r="J92" s="7"/>
      <c r="K92" s="10"/>
      <c r="L92" s="7"/>
    </row>
    <row r="93" spans="1:12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1" x14ac:dyDescent="0.35">
      <c r="A94" s="13"/>
      <c r="B94" s="13"/>
      <c r="C94" s="14"/>
      <c r="D94" s="13" t="s">
        <v>20</v>
      </c>
      <c r="E94" s="14" t="s">
        <v>21</v>
      </c>
      <c r="F94" s="13"/>
      <c r="G94" s="14" t="s">
        <v>22</v>
      </c>
      <c r="H94" s="13" t="s">
        <v>23</v>
      </c>
      <c r="I94" s="14" t="s">
        <v>24</v>
      </c>
      <c r="J94" s="13" t="s">
        <v>24</v>
      </c>
      <c r="K94" s="14"/>
      <c r="L94" s="13"/>
    </row>
    <row r="95" spans="1:12" ht="21" x14ac:dyDescent="0.35">
      <c r="A95" s="16" t="s">
        <v>25</v>
      </c>
      <c r="B95" s="16" t="s">
        <v>26</v>
      </c>
      <c r="C95" s="17" t="s">
        <v>27</v>
      </c>
      <c r="D95" s="16" t="s">
        <v>28</v>
      </c>
      <c r="E95" s="18" t="s">
        <v>29</v>
      </c>
      <c r="F95" s="16" t="s">
        <v>30</v>
      </c>
      <c r="G95" s="17" t="s">
        <v>31</v>
      </c>
      <c r="H95" s="16" t="s">
        <v>32</v>
      </c>
      <c r="I95" s="17" t="s">
        <v>33</v>
      </c>
      <c r="J95" s="16" t="s">
        <v>34</v>
      </c>
      <c r="K95" s="17" t="s">
        <v>35</v>
      </c>
      <c r="L95" s="16" t="s">
        <v>36</v>
      </c>
    </row>
    <row r="96" spans="1:12" ht="21" x14ac:dyDescent="0.35">
      <c r="A96" s="50"/>
      <c r="B96" s="16"/>
      <c r="C96" s="17"/>
      <c r="D96" s="16"/>
      <c r="E96" s="18" t="s">
        <v>37</v>
      </c>
      <c r="F96" s="16"/>
      <c r="G96" s="17"/>
      <c r="H96" s="16" t="s">
        <v>38</v>
      </c>
      <c r="I96" s="17"/>
      <c r="J96" s="16"/>
      <c r="K96" s="17"/>
      <c r="L96" s="16"/>
    </row>
    <row r="97" spans="1:12" ht="21" x14ac:dyDescent="0.35">
      <c r="A97" s="51">
        <v>44012</v>
      </c>
      <c r="B97" s="52"/>
      <c r="C97" s="21" t="s">
        <v>71</v>
      </c>
      <c r="D97" s="13">
        <v>1</v>
      </c>
      <c r="E97" s="22"/>
      <c r="F97" s="23">
        <f>+D97*E97</f>
        <v>0</v>
      </c>
      <c r="G97" s="14">
        <v>2</v>
      </c>
      <c r="H97" s="45">
        <v>0.5</v>
      </c>
      <c r="I97" s="22">
        <f>+F97*H97</f>
        <v>0</v>
      </c>
      <c r="J97" s="20"/>
      <c r="K97" s="22">
        <f>+F97</f>
        <v>0</v>
      </c>
      <c r="L97" s="20"/>
    </row>
    <row r="98" spans="1:12" ht="21" x14ac:dyDescent="0.35">
      <c r="A98" s="51"/>
      <c r="B98" s="28"/>
      <c r="C98" s="29"/>
      <c r="D98" s="16" t="s">
        <v>65</v>
      </c>
      <c r="E98" s="29"/>
      <c r="F98" s="28"/>
      <c r="G98" s="17"/>
      <c r="H98" s="16"/>
      <c r="I98" s="29"/>
      <c r="J98" s="28"/>
      <c r="K98" s="30"/>
      <c r="L98" s="28"/>
    </row>
    <row r="99" spans="1:12" ht="21" x14ac:dyDescent="0.35">
      <c r="A99" s="51"/>
      <c r="B99" s="28"/>
      <c r="C99" s="29"/>
      <c r="D99" s="28"/>
      <c r="E99" s="29"/>
      <c r="F99" s="28"/>
      <c r="G99" s="17"/>
      <c r="H99" s="16"/>
      <c r="I99" s="29"/>
      <c r="J99" s="28"/>
      <c r="K99" s="30"/>
      <c r="L99" s="28"/>
    </row>
    <row r="100" spans="1:12" ht="21" x14ac:dyDescent="0.35">
      <c r="A100" s="51">
        <v>44104</v>
      </c>
      <c r="B100" s="28"/>
      <c r="C100" s="29" t="s">
        <v>66</v>
      </c>
      <c r="D100" s="28"/>
      <c r="E100" s="29"/>
      <c r="F100" s="28"/>
      <c r="G100" s="17"/>
      <c r="H100" s="16"/>
      <c r="I100" s="30">
        <v>1563</v>
      </c>
      <c r="J100" s="31">
        <f>+I100</f>
        <v>1563</v>
      </c>
      <c r="K100" s="30">
        <f>+K97-I100</f>
        <v>-1563</v>
      </c>
      <c r="L100" s="28"/>
    </row>
    <row r="101" spans="1:12" ht="21" x14ac:dyDescent="0.35">
      <c r="A101" s="51">
        <v>44469</v>
      </c>
      <c r="B101" s="28"/>
      <c r="C101" s="29" t="s">
        <v>41</v>
      </c>
      <c r="D101" s="28"/>
      <c r="E101" s="29"/>
      <c r="F101" s="28"/>
      <c r="G101" s="17"/>
      <c r="H101" s="16"/>
      <c r="I101" s="30">
        <f>+$I$13</f>
        <v>0</v>
      </c>
      <c r="J101" s="31">
        <f t="shared" ref="J101:J108" si="6">+J100+I101</f>
        <v>1563</v>
      </c>
      <c r="K101" s="30">
        <f>+K100-I101</f>
        <v>-1563</v>
      </c>
      <c r="L101" s="28"/>
    </row>
    <row r="102" spans="1:12" ht="21" x14ac:dyDescent="0.35">
      <c r="A102" s="51">
        <v>44834</v>
      </c>
      <c r="B102" s="28"/>
      <c r="C102" s="29" t="s">
        <v>41</v>
      </c>
      <c r="D102" s="28"/>
      <c r="E102" s="29"/>
      <c r="F102" s="28"/>
      <c r="G102" s="17"/>
      <c r="H102" s="16"/>
      <c r="I102" s="30">
        <f t="shared" ref="I102:I107" si="7">+$I$13</f>
        <v>0</v>
      </c>
      <c r="J102" s="31">
        <f t="shared" si="6"/>
        <v>1563</v>
      </c>
      <c r="K102" s="30">
        <f>+K101-I102</f>
        <v>-1563</v>
      </c>
      <c r="L102" s="28"/>
    </row>
    <row r="103" spans="1:12" ht="21" x14ac:dyDescent="0.35">
      <c r="A103" s="51">
        <v>45199</v>
      </c>
      <c r="B103" s="28"/>
      <c r="C103" s="29" t="s">
        <v>41</v>
      </c>
      <c r="D103" s="28"/>
      <c r="E103" s="29"/>
      <c r="F103" s="28"/>
      <c r="G103" s="17"/>
      <c r="H103" s="16"/>
      <c r="I103" s="30">
        <f t="shared" si="7"/>
        <v>0</v>
      </c>
      <c r="J103" s="31">
        <f t="shared" si="6"/>
        <v>1563</v>
      </c>
      <c r="K103" s="30">
        <f t="shared" ref="K103:K108" si="8">+K102-I103</f>
        <v>-1563</v>
      </c>
      <c r="L103" s="28"/>
    </row>
    <row r="104" spans="1:12" ht="21" x14ac:dyDescent="0.35">
      <c r="A104" s="51">
        <v>45565</v>
      </c>
      <c r="B104" s="28"/>
      <c r="C104" s="29" t="s">
        <v>41</v>
      </c>
      <c r="D104" s="28"/>
      <c r="E104" s="29"/>
      <c r="F104" s="28"/>
      <c r="G104" s="29"/>
      <c r="H104" s="28"/>
      <c r="I104" s="30">
        <f t="shared" si="7"/>
        <v>0</v>
      </c>
      <c r="J104" s="31">
        <f t="shared" si="6"/>
        <v>1563</v>
      </c>
      <c r="K104" s="30">
        <f t="shared" si="8"/>
        <v>-1563</v>
      </c>
      <c r="L104" s="28"/>
    </row>
    <row r="105" spans="1:12" ht="21" x14ac:dyDescent="0.35">
      <c r="A105" s="51">
        <v>45930</v>
      </c>
      <c r="B105" s="28"/>
      <c r="C105" s="29" t="s">
        <v>41</v>
      </c>
      <c r="D105" s="28"/>
      <c r="E105" s="29"/>
      <c r="F105" s="28"/>
      <c r="G105" s="29"/>
      <c r="H105" s="28"/>
      <c r="I105" s="30">
        <f t="shared" si="7"/>
        <v>0</v>
      </c>
      <c r="J105" s="31">
        <f t="shared" si="6"/>
        <v>1563</v>
      </c>
      <c r="K105" s="30">
        <f t="shared" si="8"/>
        <v>-1563</v>
      </c>
      <c r="L105" s="28"/>
    </row>
    <row r="106" spans="1:12" ht="21" x14ac:dyDescent="0.35">
      <c r="A106" s="51">
        <v>46295</v>
      </c>
      <c r="B106" s="28"/>
      <c r="C106" s="29" t="s">
        <v>41</v>
      </c>
      <c r="D106" s="28"/>
      <c r="E106" s="29"/>
      <c r="F106" s="28"/>
      <c r="G106" s="29"/>
      <c r="H106" s="28"/>
      <c r="I106" s="30">
        <f t="shared" si="7"/>
        <v>0</v>
      </c>
      <c r="J106" s="31">
        <f t="shared" si="6"/>
        <v>1563</v>
      </c>
      <c r="K106" s="30">
        <f t="shared" si="8"/>
        <v>-1563</v>
      </c>
      <c r="L106" s="28"/>
    </row>
    <row r="107" spans="1:12" ht="21" x14ac:dyDescent="0.35">
      <c r="A107" s="51">
        <v>46660</v>
      </c>
      <c r="B107" s="28"/>
      <c r="C107" s="29" t="s">
        <v>41</v>
      </c>
      <c r="D107" s="28"/>
      <c r="E107" s="29"/>
      <c r="F107" s="28"/>
      <c r="G107" s="29"/>
      <c r="H107" s="28"/>
      <c r="I107" s="30">
        <f t="shared" si="7"/>
        <v>0</v>
      </c>
      <c r="J107" s="31">
        <f t="shared" si="6"/>
        <v>1563</v>
      </c>
      <c r="K107" s="30">
        <f t="shared" si="8"/>
        <v>-1563</v>
      </c>
      <c r="L107" s="28"/>
    </row>
    <row r="108" spans="1:12" ht="21" x14ac:dyDescent="0.35">
      <c r="A108" s="51">
        <v>47026</v>
      </c>
      <c r="B108" s="28"/>
      <c r="C108" s="29" t="s">
        <v>67</v>
      </c>
      <c r="D108" s="28"/>
      <c r="E108" s="29"/>
      <c r="F108" s="28"/>
      <c r="G108" s="29"/>
      <c r="H108" s="28"/>
      <c r="I108" s="30">
        <v>4686</v>
      </c>
      <c r="J108" s="31">
        <f t="shared" si="6"/>
        <v>6249</v>
      </c>
      <c r="K108" s="30">
        <f t="shared" si="8"/>
        <v>-6249</v>
      </c>
      <c r="L108" s="28"/>
    </row>
    <row r="109" spans="1:12" s="62" customFormat="1" ht="21" x14ac:dyDescent="0.35">
      <c r="A109" s="54"/>
      <c r="B109" s="36"/>
      <c r="C109" s="55"/>
      <c r="D109" s="36"/>
      <c r="E109" s="55"/>
      <c r="F109" s="36"/>
      <c r="G109" s="55"/>
      <c r="H109" s="36"/>
      <c r="I109" s="42"/>
      <c r="J109" s="37"/>
      <c r="K109" s="42"/>
      <c r="L109" s="36"/>
    </row>
    <row r="111" spans="1:12" ht="21" x14ac:dyDescent="0.35">
      <c r="A111" s="115" t="s">
        <v>0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1:12" ht="2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 t="s">
        <v>1</v>
      </c>
      <c r="K112" s="116" t="s">
        <v>2</v>
      </c>
      <c r="L112" s="116"/>
    </row>
    <row r="113" spans="1:12" ht="2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 t="s">
        <v>3</v>
      </c>
      <c r="K113" s="117" t="s">
        <v>69</v>
      </c>
      <c r="L113" s="117"/>
    </row>
    <row r="114" spans="1:12" ht="21" x14ac:dyDescent="0.35">
      <c r="A114" s="2" t="s">
        <v>4</v>
      </c>
      <c r="B114" s="114" t="s">
        <v>70</v>
      </c>
      <c r="C114" s="114"/>
      <c r="D114" s="3" t="s">
        <v>6</v>
      </c>
      <c r="E114" s="113">
        <v>5</v>
      </c>
      <c r="F114" s="113"/>
      <c r="G114" s="4" t="s">
        <v>8</v>
      </c>
      <c r="H114" s="5"/>
      <c r="I114" s="113" t="s">
        <v>71</v>
      </c>
      <c r="J114" s="113"/>
      <c r="K114" s="3" t="s">
        <v>10</v>
      </c>
      <c r="L114" s="48" t="s">
        <v>64</v>
      </c>
    </row>
    <row r="115" spans="1:12" ht="21" x14ac:dyDescent="0.35">
      <c r="A115" s="4" t="s">
        <v>12</v>
      </c>
      <c r="B115" s="4"/>
      <c r="C115" s="6" t="s">
        <v>42</v>
      </c>
      <c r="D115" s="112"/>
      <c r="E115" s="112"/>
      <c r="F115" s="112"/>
      <c r="G115" s="2" t="s">
        <v>13</v>
      </c>
      <c r="H115" s="2"/>
      <c r="I115" s="2"/>
      <c r="J115" s="114"/>
      <c r="K115" s="114"/>
      <c r="L115" s="114"/>
    </row>
    <row r="116" spans="1:12" ht="21" x14ac:dyDescent="0.35">
      <c r="A116" s="7" t="s">
        <v>14</v>
      </c>
      <c r="B116" s="114" t="s">
        <v>68</v>
      </c>
      <c r="C116" s="114"/>
      <c r="D116" s="114"/>
      <c r="E116" s="114"/>
      <c r="F116" s="114"/>
      <c r="G116" s="114"/>
      <c r="H116" s="114"/>
      <c r="I116" s="114"/>
      <c r="J116" s="7"/>
      <c r="K116" s="7" t="s">
        <v>15</v>
      </c>
      <c r="L116" s="49"/>
    </row>
    <row r="117" spans="1:12" s="1" customFormat="1" ht="21" x14ac:dyDescent="0.35">
      <c r="A117" s="9" t="s">
        <v>17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1" customFormat="1" ht="21" x14ac:dyDescent="0.35">
      <c r="A118" s="9" t="s">
        <v>18</v>
      </c>
      <c r="B118" s="7"/>
      <c r="C118" s="7"/>
      <c r="D118" s="7"/>
      <c r="E118" s="7"/>
      <c r="F118" s="7"/>
      <c r="G118" s="7"/>
      <c r="H118" s="7" t="s">
        <v>19</v>
      </c>
      <c r="I118" s="7"/>
      <c r="J118" s="7"/>
      <c r="K118" s="10"/>
      <c r="L118" s="7"/>
    </row>
    <row r="119" spans="1:12" ht="2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1" x14ac:dyDescent="0.35">
      <c r="A120" s="13"/>
      <c r="B120" s="13"/>
      <c r="C120" s="14"/>
      <c r="D120" s="13" t="s">
        <v>20</v>
      </c>
      <c r="E120" s="14" t="s">
        <v>21</v>
      </c>
      <c r="F120" s="13"/>
      <c r="G120" s="14" t="s">
        <v>22</v>
      </c>
      <c r="H120" s="13" t="s">
        <v>23</v>
      </c>
      <c r="I120" s="14" t="s">
        <v>24</v>
      </c>
      <c r="J120" s="13" t="s">
        <v>24</v>
      </c>
      <c r="K120" s="14"/>
      <c r="L120" s="13"/>
    </row>
    <row r="121" spans="1:12" ht="21" x14ac:dyDescent="0.35">
      <c r="A121" s="16" t="s">
        <v>25</v>
      </c>
      <c r="B121" s="16" t="s">
        <v>26</v>
      </c>
      <c r="C121" s="17" t="s">
        <v>27</v>
      </c>
      <c r="D121" s="16" t="s">
        <v>28</v>
      </c>
      <c r="E121" s="18" t="s">
        <v>29</v>
      </c>
      <c r="F121" s="16" t="s">
        <v>30</v>
      </c>
      <c r="G121" s="17" t="s">
        <v>31</v>
      </c>
      <c r="H121" s="16" t="s">
        <v>32</v>
      </c>
      <c r="I121" s="17" t="s">
        <v>33</v>
      </c>
      <c r="J121" s="16" t="s">
        <v>34</v>
      </c>
      <c r="K121" s="17" t="s">
        <v>35</v>
      </c>
      <c r="L121" s="16" t="s">
        <v>36</v>
      </c>
    </row>
    <row r="122" spans="1:12" ht="21" x14ac:dyDescent="0.35">
      <c r="A122" s="50"/>
      <c r="B122" s="16"/>
      <c r="C122" s="17"/>
      <c r="D122" s="16"/>
      <c r="E122" s="18" t="s">
        <v>37</v>
      </c>
      <c r="F122" s="16"/>
      <c r="G122" s="17"/>
      <c r="H122" s="16" t="s">
        <v>38</v>
      </c>
      <c r="I122" s="17"/>
      <c r="J122" s="16"/>
      <c r="K122" s="17"/>
      <c r="L122" s="16"/>
    </row>
    <row r="123" spans="1:12" ht="21" x14ac:dyDescent="0.35">
      <c r="A123" s="51">
        <v>44012</v>
      </c>
      <c r="B123" s="52"/>
      <c r="C123" s="21" t="s">
        <v>71</v>
      </c>
      <c r="D123" s="13">
        <v>1</v>
      </c>
      <c r="E123" s="22"/>
      <c r="F123" s="23">
        <f>+D123*E123</f>
        <v>0</v>
      </c>
      <c r="G123" s="14">
        <v>2</v>
      </c>
      <c r="H123" s="45">
        <v>0.5</v>
      </c>
      <c r="I123" s="22">
        <f>+F123*H123</f>
        <v>0</v>
      </c>
      <c r="J123" s="20"/>
      <c r="K123" s="22">
        <f>+F123</f>
        <v>0</v>
      </c>
      <c r="L123" s="20"/>
    </row>
    <row r="124" spans="1:12" ht="21" x14ac:dyDescent="0.35">
      <c r="A124" s="51"/>
      <c r="B124" s="28"/>
      <c r="C124" s="29"/>
      <c r="D124" s="16" t="s">
        <v>65</v>
      </c>
      <c r="E124" s="29"/>
      <c r="F124" s="28"/>
      <c r="G124" s="17"/>
      <c r="H124" s="16"/>
      <c r="I124" s="29"/>
      <c r="J124" s="28"/>
      <c r="K124" s="30"/>
      <c r="L124" s="28"/>
    </row>
    <row r="125" spans="1:12" ht="21" x14ac:dyDescent="0.35">
      <c r="A125" s="51"/>
      <c r="B125" s="28"/>
      <c r="C125" s="29"/>
      <c r="D125" s="28"/>
      <c r="E125" s="29"/>
      <c r="F125" s="28"/>
      <c r="G125" s="17"/>
      <c r="H125" s="16"/>
      <c r="I125" s="29"/>
      <c r="J125" s="28"/>
      <c r="K125" s="30"/>
      <c r="L125" s="28"/>
    </row>
    <row r="126" spans="1:12" ht="21" x14ac:dyDescent="0.35">
      <c r="A126" s="51">
        <v>44104</v>
      </c>
      <c r="B126" s="28"/>
      <c r="C126" s="29" t="s">
        <v>66</v>
      </c>
      <c r="D126" s="28"/>
      <c r="E126" s="29"/>
      <c r="F126" s="28"/>
      <c r="G126" s="17"/>
      <c r="H126" s="16"/>
      <c r="I126" s="30">
        <v>1563</v>
      </c>
      <c r="J126" s="31">
        <f>+I126</f>
        <v>1563</v>
      </c>
      <c r="K126" s="30">
        <f>+K123-I126</f>
        <v>-1563</v>
      </c>
      <c r="L126" s="28"/>
    </row>
    <row r="127" spans="1:12" ht="21" x14ac:dyDescent="0.35">
      <c r="A127" s="51">
        <v>44469</v>
      </c>
      <c r="B127" s="28"/>
      <c r="C127" s="29" t="s">
        <v>41</v>
      </c>
      <c r="D127" s="28"/>
      <c r="E127" s="29"/>
      <c r="F127" s="28"/>
      <c r="G127" s="17"/>
      <c r="H127" s="16"/>
      <c r="I127" s="30">
        <f>+$I$13</f>
        <v>0</v>
      </c>
      <c r="J127" s="31">
        <f t="shared" ref="J127:J134" si="9">+J126+I127</f>
        <v>1563</v>
      </c>
      <c r="K127" s="30">
        <f>+K126-I127</f>
        <v>-1563</v>
      </c>
      <c r="L127" s="28"/>
    </row>
    <row r="128" spans="1:12" ht="21" x14ac:dyDescent="0.35">
      <c r="A128" s="51">
        <v>44834</v>
      </c>
      <c r="B128" s="28"/>
      <c r="C128" s="29" t="s">
        <v>41</v>
      </c>
      <c r="D128" s="28"/>
      <c r="E128" s="29"/>
      <c r="F128" s="28"/>
      <c r="G128" s="17"/>
      <c r="H128" s="16"/>
      <c r="I128" s="30">
        <f t="shared" ref="I128:I133" si="10">+$I$13</f>
        <v>0</v>
      </c>
      <c r="J128" s="31">
        <f t="shared" si="9"/>
        <v>1563</v>
      </c>
      <c r="K128" s="30">
        <f>+K127-I128</f>
        <v>-1563</v>
      </c>
      <c r="L128" s="28"/>
    </row>
    <row r="129" spans="1:12" ht="21" x14ac:dyDescent="0.35">
      <c r="A129" s="51">
        <v>45199</v>
      </c>
      <c r="B129" s="28"/>
      <c r="C129" s="29" t="s">
        <v>41</v>
      </c>
      <c r="D129" s="28"/>
      <c r="E129" s="29"/>
      <c r="F129" s="28"/>
      <c r="G129" s="17"/>
      <c r="H129" s="16"/>
      <c r="I129" s="30">
        <f t="shared" si="10"/>
        <v>0</v>
      </c>
      <c r="J129" s="31">
        <f t="shared" si="9"/>
        <v>1563</v>
      </c>
      <c r="K129" s="30">
        <f t="shared" ref="K129:K134" si="11">+K128-I129</f>
        <v>-1563</v>
      </c>
      <c r="L129" s="28"/>
    </row>
    <row r="130" spans="1:12" ht="21" x14ac:dyDescent="0.35">
      <c r="A130" s="51">
        <v>45565</v>
      </c>
      <c r="B130" s="28"/>
      <c r="C130" s="29" t="s">
        <v>41</v>
      </c>
      <c r="D130" s="28"/>
      <c r="E130" s="29"/>
      <c r="F130" s="28"/>
      <c r="G130" s="29"/>
      <c r="H130" s="28"/>
      <c r="I130" s="30">
        <f t="shared" si="10"/>
        <v>0</v>
      </c>
      <c r="J130" s="31">
        <f t="shared" si="9"/>
        <v>1563</v>
      </c>
      <c r="K130" s="30">
        <f t="shared" si="11"/>
        <v>-1563</v>
      </c>
      <c r="L130" s="28"/>
    </row>
    <row r="131" spans="1:12" ht="21" x14ac:dyDescent="0.35">
      <c r="A131" s="51">
        <v>45930</v>
      </c>
      <c r="B131" s="28"/>
      <c r="C131" s="29" t="s">
        <v>41</v>
      </c>
      <c r="D131" s="28"/>
      <c r="E131" s="29"/>
      <c r="F131" s="28"/>
      <c r="G131" s="29"/>
      <c r="H131" s="28"/>
      <c r="I131" s="30">
        <f t="shared" si="10"/>
        <v>0</v>
      </c>
      <c r="J131" s="31">
        <f t="shared" si="9"/>
        <v>1563</v>
      </c>
      <c r="K131" s="30">
        <f t="shared" si="11"/>
        <v>-1563</v>
      </c>
      <c r="L131" s="28"/>
    </row>
    <row r="132" spans="1:12" ht="21" x14ac:dyDescent="0.35">
      <c r="A132" s="51">
        <v>46295</v>
      </c>
      <c r="B132" s="28"/>
      <c r="C132" s="29" t="s">
        <v>41</v>
      </c>
      <c r="D132" s="28"/>
      <c r="E132" s="29"/>
      <c r="F132" s="28"/>
      <c r="G132" s="29"/>
      <c r="H132" s="28"/>
      <c r="I132" s="30">
        <f t="shared" si="10"/>
        <v>0</v>
      </c>
      <c r="J132" s="31">
        <f t="shared" si="9"/>
        <v>1563</v>
      </c>
      <c r="K132" s="30">
        <f t="shared" si="11"/>
        <v>-1563</v>
      </c>
      <c r="L132" s="28"/>
    </row>
    <row r="133" spans="1:12" ht="21" x14ac:dyDescent="0.35">
      <c r="A133" s="51">
        <v>46660</v>
      </c>
      <c r="B133" s="28"/>
      <c r="C133" s="29" t="s">
        <v>41</v>
      </c>
      <c r="D133" s="28"/>
      <c r="E133" s="29"/>
      <c r="F133" s="28"/>
      <c r="G133" s="29"/>
      <c r="H133" s="28"/>
      <c r="I133" s="30">
        <f t="shared" si="10"/>
        <v>0</v>
      </c>
      <c r="J133" s="31">
        <f t="shared" si="9"/>
        <v>1563</v>
      </c>
      <c r="K133" s="30">
        <f t="shared" si="11"/>
        <v>-1563</v>
      </c>
      <c r="L133" s="28"/>
    </row>
    <row r="134" spans="1:12" ht="21" x14ac:dyDescent="0.35">
      <c r="A134" s="51">
        <v>47026</v>
      </c>
      <c r="B134" s="28"/>
      <c r="C134" s="29" t="s">
        <v>67</v>
      </c>
      <c r="D134" s="28"/>
      <c r="E134" s="29"/>
      <c r="F134" s="28"/>
      <c r="G134" s="29"/>
      <c r="H134" s="28"/>
      <c r="I134" s="30">
        <v>4686</v>
      </c>
      <c r="J134" s="31">
        <f t="shared" si="9"/>
        <v>6249</v>
      </c>
      <c r="K134" s="30">
        <f t="shared" si="11"/>
        <v>-6249</v>
      </c>
      <c r="L134" s="28"/>
    </row>
    <row r="135" spans="1:12" s="62" customFormat="1" ht="21" x14ac:dyDescent="0.35">
      <c r="A135" s="54"/>
      <c r="B135" s="36"/>
      <c r="C135" s="55"/>
      <c r="D135" s="36"/>
      <c r="E135" s="55"/>
      <c r="F135" s="36"/>
      <c r="G135" s="55"/>
      <c r="H135" s="36"/>
      <c r="I135" s="42"/>
      <c r="J135" s="37"/>
      <c r="K135" s="42"/>
      <c r="L135" s="36"/>
    </row>
    <row r="137" spans="1:12" ht="21" x14ac:dyDescent="0.35">
      <c r="A137" s="115" t="s">
        <v>0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1:12" ht="2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 t="s">
        <v>1</v>
      </c>
      <c r="K138" s="116" t="s">
        <v>2</v>
      </c>
      <c r="L138" s="116"/>
    </row>
    <row r="139" spans="1:12" ht="2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 t="s">
        <v>3</v>
      </c>
      <c r="K139" s="117" t="s">
        <v>69</v>
      </c>
      <c r="L139" s="117"/>
    </row>
    <row r="140" spans="1:12" ht="21" x14ac:dyDescent="0.35">
      <c r="A140" s="2" t="s">
        <v>4</v>
      </c>
      <c r="B140" s="114" t="s">
        <v>70</v>
      </c>
      <c r="C140" s="114"/>
      <c r="D140" s="3" t="s">
        <v>6</v>
      </c>
      <c r="E140" s="113">
        <v>6</v>
      </c>
      <c r="F140" s="113"/>
      <c r="G140" s="4" t="s">
        <v>8</v>
      </c>
      <c r="H140" s="5"/>
      <c r="I140" s="113" t="s">
        <v>71</v>
      </c>
      <c r="J140" s="113"/>
      <c r="K140" s="3" t="s">
        <v>10</v>
      </c>
      <c r="L140" s="48" t="s">
        <v>64</v>
      </c>
    </row>
    <row r="141" spans="1:12" ht="21" x14ac:dyDescent="0.35">
      <c r="A141" s="4" t="s">
        <v>12</v>
      </c>
      <c r="B141" s="4"/>
      <c r="C141" s="6" t="s">
        <v>42</v>
      </c>
      <c r="D141" s="112"/>
      <c r="E141" s="112"/>
      <c r="F141" s="112"/>
      <c r="G141" s="2" t="s">
        <v>13</v>
      </c>
      <c r="H141" s="2"/>
      <c r="I141" s="2"/>
      <c r="J141" s="114"/>
      <c r="K141" s="114"/>
      <c r="L141" s="114"/>
    </row>
    <row r="142" spans="1:12" ht="21" x14ac:dyDescent="0.35">
      <c r="A142" s="7" t="s">
        <v>14</v>
      </c>
      <c r="B142" s="114" t="s">
        <v>68</v>
      </c>
      <c r="C142" s="114"/>
      <c r="D142" s="114"/>
      <c r="E142" s="114"/>
      <c r="F142" s="114"/>
      <c r="G142" s="114"/>
      <c r="H142" s="114"/>
      <c r="I142" s="114"/>
      <c r="J142" s="7"/>
      <c r="K142" s="7" t="s">
        <v>15</v>
      </c>
      <c r="L142" s="49"/>
    </row>
    <row r="143" spans="1:12" s="1" customFormat="1" ht="21" x14ac:dyDescent="0.35">
      <c r="A143" s="9" t="s">
        <v>17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s="1" customFormat="1" ht="21" x14ac:dyDescent="0.35">
      <c r="A144" s="9" t="s">
        <v>18</v>
      </c>
      <c r="B144" s="7"/>
      <c r="C144" s="7"/>
      <c r="D144" s="7"/>
      <c r="E144" s="7"/>
      <c r="F144" s="7"/>
      <c r="G144" s="7"/>
      <c r="H144" s="7" t="s">
        <v>19</v>
      </c>
      <c r="I144" s="7"/>
      <c r="J144" s="7"/>
      <c r="K144" s="10"/>
      <c r="L144" s="7"/>
    </row>
    <row r="145" spans="1:12" ht="2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1" x14ac:dyDescent="0.35">
      <c r="A146" s="13"/>
      <c r="B146" s="13"/>
      <c r="C146" s="14"/>
      <c r="D146" s="13" t="s">
        <v>20</v>
      </c>
      <c r="E146" s="14" t="s">
        <v>21</v>
      </c>
      <c r="F146" s="13"/>
      <c r="G146" s="14" t="s">
        <v>22</v>
      </c>
      <c r="H146" s="13" t="s">
        <v>23</v>
      </c>
      <c r="I146" s="14" t="s">
        <v>24</v>
      </c>
      <c r="J146" s="13" t="s">
        <v>24</v>
      </c>
      <c r="K146" s="14"/>
      <c r="L146" s="13"/>
    </row>
    <row r="147" spans="1:12" ht="21" x14ac:dyDescent="0.35">
      <c r="A147" s="16" t="s">
        <v>25</v>
      </c>
      <c r="B147" s="16" t="s">
        <v>26</v>
      </c>
      <c r="C147" s="17" t="s">
        <v>27</v>
      </c>
      <c r="D147" s="16" t="s">
        <v>28</v>
      </c>
      <c r="E147" s="18" t="s">
        <v>29</v>
      </c>
      <c r="F147" s="16" t="s">
        <v>30</v>
      </c>
      <c r="G147" s="17" t="s">
        <v>31</v>
      </c>
      <c r="H147" s="16" t="s">
        <v>32</v>
      </c>
      <c r="I147" s="17" t="s">
        <v>33</v>
      </c>
      <c r="J147" s="16" t="s">
        <v>34</v>
      </c>
      <c r="K147" s="17" t="s">
        <v>35</v>
      </c>
      <c r="L147" s="16" t="s">
        <v>36</v>
      </c>
    </row>
    <row r="148" spans="1:12" ht="21" x14ac:dyDescent="0.35">
      <c r="A148" s="50"/>
      <c r="B148" s="16"/>
      <c r="C148" s="17"/>
      <c r="D148" s="16"/>
      <c r="E148" s="18" t="s">
        <v>37</v>
      </c>
      <c r="F148" s="16"/>
      <c r="G148" s="17"/>
      <c r="H148" s="16" t="s">
        <v>38</v>
      </c>
      <c r="I148" s="17"/>
      <c r="J148" s="16"/>
      <c r="K148" s="17"/>
      <c r="L148" s="16"/>
    </row>
    <row r="149" spans="1:12" ht="21" x14ac:dyDescent="0.35">
      <c r="A149" s="51">
        <v>44012</v>
      </c>
      <c r="B149" s="52"/>
      <c r="C149" s="21" t="s">
        <v>71</v>
      </c>
      <c r="D149" s="13">
        <v>1</v>
      </c>
      <c r="E149" s="22"/>
      <c r="F149" s="23">
        <f>+D149*E149</f>
        <v>0</v>
      </c>
      <c r="G149" s="14">
        <v>2</v>
      </c>
      <c r="H149" s="45">
        <v>0.5</v>
      </c>
      <c r="I149" s="22">
        <f>+F149*H149</f>
        <v>0</v>
      </c>
      <c r="J149" s="20"/>
      <c r="K149" s="22">
        <f>+F149</f>
        <v>0</v>
      </c>
      <c r="L149" s="20"/>
    </row>
    <row r="150" spans="1:12" ht="21" x14ac:dyDescent="0.35">
      <c r="A150" s="51"/>
      <c r="B150" s="28"/>
      <c r="C150" s="29"/>
      <c r="D150" s="16" t="s">
        <v>65</v>
      </c>
      <c r="E150" s="29"/>
      <c r="F150" s="28"/>
      <c r="G150" s="17"/>
      <c r="H150" s="16"/>
      <c r="I150" s="29"/>
      <c r="J150" s="28"/>
      <c r="K150" s="30"/>
      <c r="L150" s="28"/>
    </row>
    <row r="151" spans="1:12" ht="21" x14ac:dyDescent="0.35">
      <c r="A151" s="51"/>
      <c r="B151" s="28"/>
      <c r="C151" s="29"/>
      <c r="D151" s="28"/>
      <c r="E151" s="29"/>
      <c r="F151" s="28"/>
      <c r="G151" s="17"/>
      <c r="H151" s="16"/>
      <c r="I151" s="29"/>
      <c r="J151" s="28"/>
      <c r="K151" s="30"/>
      <c r="L151" s="28"/>
    </row>
    <row r="152" spans="1:12" ht="21" x14ac:dyDescent="0.35">
      <c r="A152" s="51">
        <v>44104</v>
      </c>
      <c r="B152" s="28"/>
      <c r="C152" s="29" t="s">
        <v>66</v>
      </c>
      <c r="D152" s="28"/>
      <c r="E152" s="29"/>
      <c r="F152" s="28"/>
      <c r="G152" s="17"/>
      <c r="H152" s="16"/>
      <c r="I152" s="30">
        <v>1563</v>
      </c>
      <c r="J152" s="31">
        <f>+I152</f>
        <v>1563</v>
      </c>
      <c r="K152" s="30">
        <f>+K149-I152</f>
        <v>-1563</v>
      </c>
      <c r="L152" s="28"/>
    </row>
    <row r="153" spans="1:12" ht="21" x14ac:dyDescent="0.35">
      <c r="A153" s="51">
        <v>44469</v>
      </c>
      <c r="B153" s="28"/>
      <c r="C153" s="29" t="s">
        <v>41</v>
      </c>
      <c r="D153" s="28"/>
      <c r="E153" s="29"/>
      <c r="F153" s="28"/>
      <c r="G153" s="17"/>
      <c r="H153" s="16"/>
      <c r="I153" s="30">
        <f>+$I$13</f>
        <v>0</v>
      </c>
      <c r="J153" s="31">
        <f t="shared" ref="J153:J160" si="12">+J152+I153</f>
        <v>1563</v>
      </c>
      <c r="K153" s="30">
        <f>+K152-I153</f>
        <v>-1563</v>
      </c>
      <c r="L153" s="28"/>
    </row>
    <row r="154" spans="1:12" ht="21" x14ac:dyDescent="0.35">
      <c r="A154" s="51">
        <v>44834</v>
      </c>
      <c r="B154" s="28"/>
      <c r="C154" s="29" t="s">
        <v>41</v>
      </c>
      <c r="D154" s="28"/>
      <c r="E154" s="29"/>
      <c r="F154" s="28"/>
      <c r="G154" s="17"/>
      <c r="H154" s="16"/>
      <c r="I154" s="30">
        <f t="shared" ref="I154:I159" si="13">+$I$13</f>
        <v>0</v>
      </c>
      <c r="J154" s="31">
        <f t="shared" si="12"/>
        <v>1563</v>
      </c>
      <c r="K154" s="30">
        <f>+K153-I154</f>
        <v>-1563</v>
      </c>
      <c r="L154" s="28"/>
    </row>
    <row r="155" spans="1:12" ht="21" x14ac:dyDescent="0.35">
      <c r="A155" s="51">
        <v>45199</v>
      </c>
      <c r="B155" s="28"/>
      <c r="C155" s="29" t="s">
        <v>41</v>
      </c>
      <c r="D155" s="28"/>
      <c r="E155" s="29"/>
      <c r="F155" s="28"/>
      <c r="G155" s="17"/>
      <c r="H155" s="16"/>
      <c r="I155" s="30">
        <f t="shared" si="13"/>
        <v>0</v>
      </c>
      <c r="J155" s="31">
        <f t="shared" si="12"/>
        <v>1563</v>
      </c>
      <c r="K155" s="30">
        <f t="shared" ref="K155:K160" si="14">+K154-I155</f>
        <v>-1563</v>
      </c>
      <c r="L155" s="28"/>
    </row>
    <row r="156" spans="1:12" ht="21" x14ac:dyDescent="0.35">
      <c r="A156" s="51">
        <v>45565</v>
      </c>
      <c r="B156" s="28"/>
      <c r="C156" s="29" t="s">
        <v>41</v>
      </c>
      <c r="D156" s="28"/>
      <c r="E156" s="29"/>
      <c r="F156" s="28"/>
      <c r="G156" s="29"/>
      <c r="H156" s="28"/>
      <c r="I156" s="30">
        <f t="shared" si="13"/>
        <v>0</v>
      </c>
      <c r="J156" s="31">
        <f t="shared" si="12"/>
        <v>1563</v>
      </c>
      <c r="K156" s="30">
        <f t="shared" si="14"/>
        <v>-1563</v>
      </c>
      <c r="L156" s="28"/>
    </row>
    <row r="157" spans="1:12" ht="21" x14ac:dyDescent="0.35">
      <c r="A157" s="51">
        <v>45930</v>
      </c>
      <c r="B157" s="28"/>
      <c r="C157" s="29" t="s">
        <v>41</v>
      </c>
      <c r="D157" s="28"/>
      <c r="E157" s="29"/>
      <c r="F157" s="28"/>
      <c r="G157" s="29"/>
      <c r="H157" s="28"/>
      <c r="I157" s="30">
        <f t="shared" si="13"/>
        <v>0</v>
      </c>
      <c r="J157" s="31">
        <f t="shared" si="12"/>
        <v>1563</v>
      </c>
      <c r="K157" s="30">
        <f t="shared" si="14"/>
        <v>-1563</v>
      </c>
      <c r="L157" s="28"/>
    </row>
    <row r="158" spans="1:12" ht="21" x14ac:dyDescent="0.35">
      <c r="A158" s="51">
        <v>46295</v>
      </c>
      <c r="B158" s="28"/>
      <c r="C158" s="29" t="s">
        <v>41</v>
      </c>
      <c r="D158" s="28"/>
      <c r="E158" s="29"/>
      <c r="F158" s="28"/>
      <c r="G158" s="29"/>
      <c r="H158" s="28"/>
      <c r="I158" s="30">
        <f t="shared" si="13"/>
        <v>0</v>
      </c>
      <c r="J158" s="31">
        <f t="shared" si="12"/>
        <v>1563</v>
      </c>
      <c r="K158" s="30">
        <f t="shared" si="14"/>
        <v>-1563</v>
      </c>
      <c r="L158" s="28"/>
    </row>
    <row r="159" spans="1:12" ht="21" x14ac:dyDescent="0.35">
      <c r="A159" s="51">
        <v>46660</v>
      </c>
      <c r="B159" s="28"/>
      <c r="C159" s="29" t="s">
        <v>41</v>
      </c>
      <c r="D159" s="28"/>
      <c r="E159" s="29"/>
      <c r="F159" s="28"/>
      <c r="G159" s="29"/>
      <c r="H159" s="28"/>
      <c r="I159" s="30">
        <f t="shared" si="13"/>
        <v>0</v>
      </c>
      <c r="J159" s="31">
        <f t="shared" si="12"/>
        <v>1563</v>
      </c>
      <c r="K159" s="30">
        <f t="shared" si="14"/>
        <v>-1563</v>
      </c>
      <c r="L159" s="28"/>
    </row>
    <row r="160" spans="1:12" ht="21" x14ac:dyDescent="0.35">
      <c r="A160" s="51">
        <v>47026</v>
      </c>
      <c r="B160" s="28"/>
      <c r="C160" s="29" t="s">
        <v>67</v>
      </c>
      <c r="D160" s="28"/>
      <c r="E160" s="29"/>
      <c r="F160" s="28"/>
      <c r="G160" s="29"/>
      <c r="H160" s="28"/>
      <c r="I160" s="30">
        <v>4686</v>
      </c>
      <c r="J160" s="31">
        <f t="shared" si="12"/>
        <v>6249</v>
      </c>
      <c r="K160" s="30">
        <f t="shared" si="14"/>
        <v>-6249</v>
      </c>
      <c r="L160" s="28"/>
    </row>
    <row r="161" spans="1:12" s="62" customFormat="1" ht="21" x14ac:dyDescent="0.35">
      <c r="A161" s="54"/>
      <c r="B161" s="36"/>
      <c r="C161" s="55"/>
      <c r="D161" s="36"/>
      <c r="E161" s="55"/>
      <c r="F161" s="36"/>
      <c r="G161" s="55"/>
      <c r="H161" s="36"/>
      <c r="I161" s="42"/>
      <c r="J161" s="37"/>
      <c r="K161" s="42"/>
      <c r="L161" s="36"/>
    </row>
    <row r="164" spans="1:12" ht="21" x14ac:dyDescent="0.35">
      <c r="A164" s="115" t="s">
        <v>0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1:12" ht="2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 t="s">
        <v>1</v>
      </c>
      <c r="K165" s="116" t="s">
        <v>2</v>
      </c>
      <c r="L165" s="116"/>
    </row>
    <row r="166" spans="1:12" ht="2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3</v>
      </c>
      <c r="K166" s="117" t="s">
        <v>69</v>
      </c>
      <c r="L166" s="117"/>
    </row>
    <row r="167" spans="1:12" ht="21" x14ac:dyDescent="0.35">
      <c r="A167" s="2" t="s">
        <v>4</v>
      </c>
      <c r="B167" s="114" t="s">
        <v>70</v>
      </c>
      <c r="C167" s="114"/>
      <c r="D167" s="3" t="s">
        <v>6</v>
      </c>
      <c r="E167" s="113">
        <v>7</v>
      </c>
      <c r="F167" s="113"/>
      <c r="G167" s="4" t="s">
        <v>8</v>
      </c>
      <c r="H167" s="5"/>
      <c r="I167" s="113" t="s">
        <v>71</v>
      </c>
      <c r="J167" s="113"/>
      <c r="K167" s="3" t="s">
        <v>10</v>
      </c>
      <c r="L167" s="48" t="s">
        <v>64</v>
      </c>
    </row>
    <row r="168" spans="1:12" ht="21" x14ac:dyDescent="0.35">
      <c r="A168" s="4" t="s">
        <v>12</v>
      </c>
      <c r="B168" s="4"/>
      <c r="C168" s="6" t="s">
        <v>42</v>
      </c>
      <c r="D168" s="112"/>
      <c r="E168" s="112"/>
      <c r="F168" s="112"/>
      <c r="G168" s="2" t="s">
        <v>13</v>
      </c>
      <c r="H168" s="2"/>
      <c r="I168" s="2"/>
      <c r="J168" s="114"/>
      <c r="K168" s="114"/>
      <c r="L168" s="114"/>
    </row>
    <row r="169" spans="1:12" ht="21" x14ac:dyDescent="0.35">
      <c r="A169" s="7" t="s">
        <v>14</v>
      </c>
      <c r="B169" s="114" t="s">
        <v>68</v>
      </c>
      <c r="C169" s="114"/>
      <c r="D169" s="114"/>
      <c r="E169" s="114"/>
      <c r="F169" s="114"/>
      <c r="G169" s="114"/>
      <c r="H169" s="114"/>
      <c r="I169" s="114"/>
      <c r="J169" s="7"/>
      <c r="K169" s="7" t="s">
        <v>15</v>
      </c>
      <c r="L169" s="49"/>
    </row>
    <row r="170" spans="1:12" s="1" customFormat="1" ht="21" x14ac:dyDescent="0.35">
      <c r="A170" s="9" t="s">
        <v>17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s="1" customFormat="1" ht="21" x14ac:dyDescent="0.35">
      <c r="A171" s="9" t="s">
        <v>18</v>
      </c>
      <c r="B171" s="7"/>
      <c r="C171" s="7"/>
      <c r="D171" s="7"/>
      <c r="E171" s="7"/>
      <c r="F171" s="7"/>
      <c r="G171" s="7"/>
      <c r="H171" s="7" t="s">
        <v>19</v>
      </c>
      <c r="I171" s="7"/>
      <c r="J171" s="7"/>
      <c r="K171" s="10"/>
      <c r="L171" s="7"/>
    </row>
    <row r="172" spans="1:12" ht="2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1" x14ac:dyDescent="0.35">
      <c r="A173" s="13"/>
      <c r="B173" s="13"/>
      <c r="C173" s="14"/>
      <c r="D173" s="13" t="s">
        <v>20</v>
      </c>
      <c r="E173" s="14" t="s">
        <v>21</v>
      </c>
      <c r="F173" s="13"/>
      <c r="G173" s="14" t="s">
        <v>22</v>
      </c>
      <c r="H173" s="13" t="s">
        <v>23</v>
      </c>
      <c r="I173" s="14" t="s">
        <v>24</v>
      </c>
      <c r="J173" s="13" t="s">
        <v>24</v>
      </c>
      <c r="K173" s="14"/>
      <c r="L173" s="13"/>
    </row>
    <row r="174" spans="1:12" ht="21" x14ac:dyDescent="0.35">
      <c r="A174" s="16" t="s">
        <v>25</v>
      </c>
      <c r="B174" s="16" t="s">
        <v>26</v>
      </c>
      <c r="C174" s="17" t="s">
        <v>27</v>
      </c>
      <c r="D174" s="16" t="s">
        <v>28</v>
      </c>
      <c r="E174" s="18" t="s">
        <v>29</v>
      </c>
      <c r="F174" s="16" t="s">
        <v>30</v>
      </c>
      <c r="G174" s="17" t="s">
        <v>31</v>
      </c>
      <c r="H174" s="16" t="s">
        <v>32</v>
      </c>
      <c r="I174" s="17" t="s">
        <v>33</v>
      </c>
      <c r="J174" s="16" t="s">
        <v>34</v>
      </c>
      <c r="K174" s="17" t="s">
        <v>35</v>
      </c>
      <c r="L174" s="16" t="s">
        <v>36</v>
      </c>
    </row>
    <row r="175" spans="1:12" ht="21" x14ac:dyDescent="0.35">
      <c r="A175" s="50"/>
      <c r="B175" s="16"/>
      <c r="C175" s="17"/>
      <c r="D175" s="16"/>
      <c r="E175" s="18" t="s">
        <v>37</v>
      </c>
      <c r="F175" s="16"/>
      <c r="G175" s="17"/>
      <c r="H175" s="16" t="s">
        <v>38</v>
      </c>
      <c r="I175" s="17"/>
      <c r="J175" s="16"/>
      <c r="K175" s="17"/>
      <c r="L175" s="16"/>
    </row>
    <row r="176" spans="1:12" ht="21" x14ac:dyDescent="0.35">
      <c r="A176" s="51">
        <v>44012</v>
      </c>
      <c r="B176" s="52"/>
      <c r="C176" s="21" t="s">
        <v>71</v>
      </c>
      <c r="D176" s="13">
        <v>1</v>
      </c>
      <c r="E176" s="22"/>
      <c r="F176" s="23">
        <f>+D176*E176</f>
        <v>0</v>
      </c>
      <c r="G176" s="14">
        <v>2</v>
      </c>
      <c r="H176" s="45">
        <v>0.5</v>
      </c>
      <c r="I176" s="22">
        <f>+F176*H176</f>
        <v>0</v>
      </c>
      <c r="J176" s="20"/>
      <c r="K176" s="22">
        <f>+F176</f>
        <v>0</v>
      </c>
      <c r="L176" s="20"/>
    </row>
    <row r="177" spans="1:12" ht="21" x14ac:dyDescent="0.35">
      <c r="A177" s="51"/>
      <c r="B177" s="28"/>
      <c r="C177" s="29"/>
      <c r="D177" s="16" t="s">
        <v>65</v>
      </c>
      <c r="E177" s="29"/>
      <c r="F177" s="28"/>
      <c r="G177" s="17"/>
      <c r="H177" s="16"/>
      <c r="I177" s="29"/>
      <c r="J177" s="28"/>
      <c r="K177" s="30"/>
      <c r="L177" s="28"/>
    </row>
    <row r="178" spans="1:12" ht="21" x14ac:dyDescent="0.35">
      <c r="A178" s="51"/>
      <c r="B178" s="28"/>
      <c r="C178" s="29"/>
      <c r="D178" s="28"/>
      <c r="E178" s="29"/>
      <c r="F178" s="28"/>
      <c r="G178" s="17"/>
      <c r="H178" s="16"/>
      <c r="I178" s="29"/>
      <c r="J178" s="28"/>
      <c r="K178" s="30"/>
      <c r="L178" s="28"/>
    </row>
    <row r="179" spans="1:12" ht="21" x14ac:dyDescent="0.35">
      <c r="A179" s="51">
        <v>44104</v>
      </c>
      <c r="B179" s="28"/>
      <c r="C179" s="29" t="s">
        <v>66</v>
      </c>
      <c r="D179" s="28"/>
      <c r="E179" s="29"/>
      <c r="F179" s="28"/>
      <c r="G179" s="17"/>
      <c r="H179" s="16"/>
      <c r="I179" s="30">
        <v>1563</v>
      </c>
      <c r="J179" s="31">
        <f>+I179</f>
        <v>1563</v>
      </c>
      <c r="K179" s="30">
        <f>+K176-I179</f>
        <v>-1563</v>
      </c>
      <c r="L179" s="28"/>
    </row>
    <row r="180" spans="1:12" ht="21" x14ac:dyDescent="0.35">
      <c r="A180" s="51">
        <v>44469</v>
      </c>
      <c r="B180" s="28"/>
      <c r="C180" s="29" t="s">
        <v>41</v>
      </c>
      <c r="D180" s="28"/>
      <c r="E180" s="29"/>
      <c r="F180" s="28"/>
      <c r="G180" s="17"/>
      <c r="H180" s="16"/>
      <c r="I180" s="30">
        <f>+$I$13</f>
        <v>0</v>
      </c>
      <c r="J180" s="31">
        <f t="shared" ref="J180:J187" si="15">+J179+I180</f>
        <v>1563</v>
      </c>
      <c r="K180" s="30">
        <f>+K179-I180</f>
        <v>-1563</v>
      </c>
      <c r="L180" s="28"/>
    </row>
    <row r="181" spans="1:12" ht="21" x14ac:dyDescent="0.35">
      <c r="A181" s="51">
        <v>44834</v>
      </c>
      <c r="B181" s="28"/>
      <c r="C181" s="29" t="s">
        <v>41</v>
      </c>
      <c r="D181" s="28"/>
      <c r="E181" s="29"/>
      <c r="F181" s="28"/>
      <c r="G181" s="17"/>
      <c r="H181" s="16"/>
      <c r="I181" s="30">
        <f t="shared" ref="I181:I186" si="16">+$I$13</f>
        <v>0</v>
      </c>
      <c r="J181" s="31">
        <f t="shared" si="15"/>
        <v>1563</v>
      </c>
      <c r="K181" s="30">
        <f>+K180-I181</f>
        <v>-1563</v>
      </c>
      <c r="L181" s="28"/>
    </row>
    <row r="182" spans="1:12" ht="21" x14ac:dyDescent="0.35">
      <c r="A182" s="51">
        <v>45199</v>
      </c>
      <c r="B182" s="28"/>
      <c r="C182" s="29" t="s">
        <v>41</v>
      </c>
      <c r="D182" s="28"/>
      <c r="E182" s="29"/>
      <c r="F182" s="28"/>
      <c r="G182" s="17"/>
      <c r="H182" s="16"/>
      <c r="I182" s="30">
        <f t="shared" si="16"/>
        <v>0</v>
      </c>
      <c r="J182" s="31">
        <f t="shared" si="15"/>
        <v>1563</v>
      </c>
      <c r="K182" s="30">
        <f t="shared" ref="K182:K187" si="17">+K181-I182</f>
        <v>-1563</v>
      </c>
      <c r="L182" s="28"/>
    </row>
    <row r="183" spans="1:12" ht="21" x14ac:dyDescent="0.35">
      <c r="A183" s="51">
        <v>45565</v>
      </c>
      <c r="B183" s="28"/>
      <c r="C183" s="29" t="s">
        <v>41</v>
      </c>
      <c r="D183" s="28"/>
      <c r="E183" s="29"/>
      <c r="F183" s="28"/>
      <c r="G183" s="29"/>
      <c r="H183" s="28"/>
      <c r="I183" s="30">
        <f t="shared" si="16"/>
        <v>0</v>
      </c>
      <c r="J183" s="31">
        <f t="shared" si="15"/>
        <v>1563</v>
      </c>
      <c r="K183" s="30">
        <f t="shared" si="17"/>
        <v>-1563</v>
      </c>
      <c r="L183" s="28"/>
    </row>
    <row r="184" spans="1:12" ht="21" x14ac:dyDescent="0.35">
      <c r="A184" s="51">
        <v>45930</v>
      </c>
      <c r="B184" s="28"/>
      <c r="C184" s="29" t="s">
        <v>41</v>
      </c>
      <c r="D184" s="28"/>
      <c r="E184" s="29"/>
      <c r="F184" s="28"/>
      <c r="G184" s="29"/>
      <c r="H184" s="28"/>
      <c r="I184" s="30">
        <f t="shared" si="16"/>
        <v>0</v>
      </c>
      <c r="J184" s="31">
        <f t="shared" si="15"/>
        <v>1563</v>
      </c>
      <c r="K184" s="30">
        <f t="shared" si="17"/>
        <v>-1563</v>
      </c>
      <c r="L184" s="28"/>
    </row>
    <row r="185" spans="1:12" ht="21" x14ac:dyDescent="0.35">
      <c r="A185" s="51">
        <v>46295</v>
      </c>
      <c r="B185" s="28"/>
      <c r="C185" s="29" t="s">
        <v>41</v>
      </c>
      <c r="D185" s="28"/>
      <c r="E185" s="29"/>
      <c r="F185" s="28"/>
      <c r="G185" s="29"/>
      <c r="H185" s="28"/>
      <c r="I185" s="30">
        <f t="shared" si="16"/>
        <v>0</v>
      </c>
      <c r="J185" s="31">
        <f t="shared" si="15"/>
        <v>1563</v>
      </c>
      <c r="K185" s="30">
        <f t="shared" si="17"/>
        <v>-1563</v>
      </c>
      <c r="L185" s="28"/>
    </row>
    <row r="186" spans="1:12" ht="21" x14ac:dyDescent="0.35">
      <c r="A186" s="51">
        <v>46660</v>
      </c>
      <c r="B186" s="28"/>
      <c r="C186" s="29" t="s">
        <v>41</v>
      </c>
      <c r="D186" s="28"/>
      <c r="E186" s="29"/>
      <c r="F186" s="28"/>
      <c r="G186" s="29"/>
      <c r="H186" s="28"/>
      <c r="I186" s="30">
        <f t="shared" si="16"/>
        <v>0</v>
      </c>
      <c r="J186" s="31">
        <f t="shared" si="15"/>
        <v>1563</v>
      </c>
      <c r="K186" s="30">
        <f t="shared" si="17"/>
        <v>-1563</v>
      </c>
      <c r="L186" s="28"/>
    </row>
    <row r="187" spans="1:12" ht="21" x14ac:dyDescent="0.35">
      <c r="A187" s="51">
        <v>47026</v>
      </c>
      <c r="B187" s="28"/>
      <c r="C187" s="29" t="s">
        <v>67</v>
      </c>
      <c r="D187" s="28"/>
      <c r="E187" s="29"/>
      <c r="F187" s="28"/>
      <c r="G187" s="29"/>
      <c r="H187" s="28"/>
      <c r="I187" s="30">
        <v>4686</v>
      </c>
      <c r="J187" s="31">
        <f t="shared" si="15"/>
        <v>6249</v>
      </c>
      <c r="K187" s="30">
        <f t="shared" si="17"/>
        <v>-6249</v>
      </c>
      <c r="L187" s="28"/>
    </row>
    <row r="188" spans="1:12" s="62" customFormat="1" ht="21" x14ac:dyDescent="0.35">
      <c r="A188" s="54"/>
      <c r="B188" s="36"/>
      <c r="C188" s="55"/>
      <c r="D188" s="36"/>
      <c r="E188" s="55"/>
      <c r="F188" s="36"/>
      <c r="G188" s="55"/>
      <c r="H188" s="36"/>
      <c r="I188" s="42"/>
      <c r="J188" s="37"/>
      <c r="K188" s="42"/>
      <c r="L188" s="36"/>
    </row>
    <row r="191" spans="1:12" ht="21" x14ac:dyDescent="0.35">
      <c r="A191" s="115" t="s">
        <v>0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1:12" ht="2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 t="s">
        <v>1</v>
      </c>
      <c r="K192" s="116" t="s">
        <v>2</v>
      </c>
      <c r="L192" s="116"/>
    </row>
    <row r="193" spans="1:12" ht="2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 t="s">
        <v>3</v>
      </c>
      <c r="K193" s="117" t="s">
        <v>69</v>
      </c>
      <c r="L193" s="117"/>
    </row>
    <row r="194" spans="1:12" ht="21" x14ac:dyDescent="0.35">
      <c r="A194" s="2" t="s">
        <v>4</v>
      </c>
      <c r="B194" s="114" t="s">
        <v>70</v>
      </c>
      <c r="C194" s="114"/>
      <c r="D194" s="3" t="s">
        <v>6</v>
      </c>
      <c r="E194" s="113">
        <v>8</v>
      </c>
      <c r="F194" s="113"/>
      <c r="G194" s="4" t="s">
        <v>8</v>
      </c>
      <c r="H194" s="5"/>
      <c r="I194" s="113" t="s">
        <v>71</v>
      </c>
      <c r="J194" s="113"/>
      <c r="K194" s="3" t="s">
        <v>10</v>
      </c>
      <c r="L194" s="48" t="s">
        <v>64</v>
      </c>
    </row>
    <row r="195" spans="1:12" ht="21" x14ac:dyDescent="0.35">
      <c r="A195" s="4" t="s">
        <v>12</v>
      </c>
      <c r="B195" s="4"/>
      <c r="C195" s="6" t="s">
        <v>42</v>
      </c>
      <c r="D195" s="112"/>
      <c r="E195" s="112"/>
      <c r="F195" s="112"/>
      <c r="G195" s="2" t="s">
        <v>13</v>
      </c>
      <c r="H195" s="2"/>
      <c r="I195" s="2"/>
      <c r="J195" s="114"/>
      <c r="K195" s="114"/>
      <c r="L195" s="114"/>
    </row>
    <row r="196" spans="1:12" ht="21" x14ac:dyDescent="0.35">
      <c r="A196" s="7" t="s">
        <v>14</v>
      </c>
      <c r="B196" s="114" t="s">
        <v>68</v>
      </c>
      <c r="C196" s="114"/>
      <c r="D196" s="114"/>
      <c r="E196" s="114"/>
      <c r="F196" s="114"/>
      <c r="G196" s="114"/>
      <c r="H196" s="114"/>
      <c r="I196" s="114"/>
      <c r="J196" s="7"/>
      <c r="K196" s="7" t="s">
        <v>15</v>
      </c>
      <c r="L196" s="49"/>
    </row>
    <row r="197" spans="1:12" s="1" customFormat="1" ht="21" x14ac:dyDescent="0.35">
      <c r="A197" s="9" t="s">
        <v>17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s="1" customFormat="1" ht="21" x14ac:dyDescent="0.35">
      <c r="A198" s="9" t="s">
        <v>18</v>
      </c>
      <c r="B198" s="7"/>
      <c r="C198" s="7"/>
      <c r="D198" s="7"/>
      <c r="E198" s="7"/>
      <c r="F198" s="7"/>
      <c r="G198" s="7"/>
      <c r="H198" s="7" t="s">
        <v>19</v>
      </c>
      <c r="I198" s="7"/>
      <c r="J198" s="7"/>
      <c r="K198" s="10"/>
      <c r="L198" s="7"/>
    </row>
    <row r="199" spans="1:12" ht="2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1" x14ac:dyDescent="0.35">
      <c r="A200" s="13"/>
      <c r="B200" s="13"/>
      <c r="C200" s="14"/>
      <c r="D200" s="13" t="s">
        <v>20</v>
      </c>
      <c r="E200" s="14" t="s">
        <v>21</v>
      </c>
      <c r="F200" s="13"/>
      <c r="G200" s="14" t="s">
        <v>22</v>
      </c>
      <c r="H200" s="13" t="s">
        <v>23</v>
      </c>
      <c r="I200" s="14" t="s">
        <v>24</v>
      </c>
      <c r="J200" s="13" t="s">
        <v>24</v>
      </c>
      <c r="K200" s="14"/>
      <c r="L200" s="13"/>
    </row>
    <row r="201" spans="1:12" ht="21" x14ac:dyDescent="0.35">
      <c r="A201" s="16" t="s">
        <v>25</v>
      </c>
      <c r="B201" s="16" t="s">
        <v>26</v>
      </c>
      <c r="C201" s="17" t="s">
        <v>27</v>
      </c>
      <c r="D201" s="16" t="s">
        <v>28</v>
      </c>
      <c r="E201" s="18" t="s">
        <v>29</v>
      </c>
      <c r="F201" s="16" t="s">
        <v>30</v>
      </c>
      <c r="G201" s="17" t="s">
        <v>31</v>
      </c>
      <c r="H201" s="16" t="s">
        <v>32</v>
      </c>
      <c r="I201" s="17" t="s">
        <v>33</v>
      </c>
      <c r="J201" s="16" t="s">
        <v>34</v>
      </c>
      <c r="K201" s="17" t="s">
        <v>35</v>
      </c>
      <c r="L201" s="16" t="s">
        <v>36</v>
      </c>
    </row>
    <row r="202" spans="1:12" ht="21" x14ac:dyDescent="0.35">
      <c r="A202" s="50"/>
      <c r="B202" s="16"/>
      <c r="C202" s="17"/>
      <c r="D202" s="16"/>
      <c r="E202" s="18" t="s">
        <v>37</v>
      </c>
      <c r="F202" s="16"/>
      <c r="G202" s="17"/>
      <c r="H202" s="16" t="s">
        <v>38</v>
      </c>
      <c r="I202" s="17"/>
      <c r="J202" s="16"/>
      <c r="K202" s="17"/>
      <c r="L202" s="16"/>
    </row>
    <row r="203" spans="1:12" ht="21" x14ac:dyDescent="0.35">
      <c r="A203" s="51">
        <v>44012</v>
      </c>
      <c r="B203" s="52"/>
      <c r="C203" s="21" t="s">
        <v>71</v>
      </c>
      <c r="D203" s="13">
        <v>1</v>
      </c>
      <c r="E203" s="22"/>
      <c r="F203" s="23">
        <f>+D203*E203</f>
        <v>0</v>
      </c>
      <c r="G203" s="14">
        <v>2</v>
      </c>
      <c r="H203" s="45">
        <v>0.5</v>
      </c>
      <c r="I203" s="22">
        <f>+F203*H203</f>
        <v>0</v>
      </c>
      <c r="J203" s="20"/>
      <c r="K203" s="22">
        <f>+F203</f>
        <v>0</v>
      </c>
      <c r="L203" s="20"/>
    </row>
    <row r="204" spans="1:12" ht="21" x14ac:dyDescent="0.35">
      <c r="A204" s="51"/>
      <c r="B204" s="28"/>
      <c r="C204" s="29"/>
      <c r="D204" s="16" t="s">
        <v>65</v>
      </c>
      <c r="E204" s="29"/>
      <c r="F204" s="28"/>
      <c r="G204" s="17"/>
      <c r="H204" s="16"/>
      <c r="I204" s="29"/>
      <c r="J204" s="28"/>
      <c r="K204" s="30"/>
      <c r="L204" s="28"/>
    </row>
    <row r="205" spans="1:12" ht="21" x14ac:dyDescent="0.35">
      <c r="A205" s="51"/>
      <c r="B205" s="28"/>
      <c r="C205" s="29"/>
      <c r="D205" s="28"/>
      <c r="E205" s="29"/>
      <c r="F205" s="28"/>
      <c r="G205" s="17"/>
      <c r="H205" s="16"/>
      <c r="I205" s="29"/>
      <c r="J205" s="28"/>
      <c r="K205" s="30"/>
      <c r="L205" s="28"/>
    </row>
    <row r="206" spans="1:12" ht="21" x14ac:dyDescent="0.35">
      <c r="A206" s="51">
        <v>44104</v>
      </c>
      <c r="B206" s="28"/>
      <c r="C206" s="29" t="s">
        <v>66</v>
      </c>
      <c r="D206" s="28"/>
      <c r="E206" s="29"/>
      <c r="F206" s="28"/>
      <c r="G206" s="17"/>
      <c r="H206" s="16"/>
      <c r="I206" s="30">
        <v>1563</v>
      </c>
      <c r="J206" s="31">
        <f>+I206</f>
        <v>1563</v>
      </c>
      <c r="K206" s="30">
        <f>+K203-I206</f>
        <v>-1563</v>
      </c>
      <c r="L206" s="28"/>
    </row>
    <row r="207" spans="1:12" ht="21" x14ac:dyDescent="0.35">
      <c r="A207" s="51">
        <v>44469</v>
      </c>
      <c r="B207" s="28"/>
      <c r="C207" s="29" t="s">
        <v>41</v>
      </c>
      <c r="D207" s="28"/>
      <c r="E207" s="29"/>
      <c r="F207" s="28"/>
      <c r="G207" s="17"/>
      <c r="H207" s="16"/>
      <c r="I207" s="30">
        <f>+$I$13</f>
        <v>0</v>
      </c>
      <c r="J207" s="31">
        <f t="shared" ref="J207:J214" si="18">+J206+I207</f>
        <v>1563</v>
      </c>
      <c r="K207" s="30">
        <f>+K206-I207</f>
        <v>-1563</v>
      </c>
      <c r="L207" s="28"/>
    </row>
    <row r="208" spans="1:12" ht="21" x14ac:dyDescent="0.35">
      <c r="A208" s="51">
        <v>44834</v>
      </c>
      <c r="B208" s="28"/>
      <c r="C208" s="29" t="s">
        <v>41</v>
      </c>
      <c r="D208" s="28"/>
      <c r="E208" s="29"/>
      <c r="F208" s="28"/>
      <c r="G208" s="17"/>
      <c r="H208" s="16"/>
      <c r="I208" s="30">
        <f t="shared" ref="I208:I213" si="19">+$I$13</f>
        <v>0</v>
      </c>
      <c r="J208" s="31">
        <f t="shared" si="18"/>
        <v>1563</v>
      </c>
      <c r="K208" s="30">
        <f>+K207-I208</f>
        <v>-1563</v>
      </c>
      <c r="L208" s="28"/>
    </row>
    <row r="209" spans="1:12" ht="21" x14ac:dyDescent="0.35">
      <c r="A209" s="51">
        <v>45199</v>
      </c>
      <c r="B209" s="28"/>
      <c r="C209" s="29" t="s">
        <v>41</v>
      </c>
      <c r="D209" s="28"/>
      <c r="E209" s="29"/>
      <c r="F209" s="28"/>
      <c r="G209" s="17"/>
      <c r="H209" s="16"/>
      <c r="I209" s="30">
        <f t="shared" si="19"/>
        <v>0</v>
      </c>
      <c r="J209" s="31">
        <f t="shared" si="18"/>
        <v>1563</v>
      </c>
      <c r="K209" s="30">
        <f t="shared" ref="K209:K214" si="20">+K208-I209</f>
        <v>-1563</v>
      </c>
      <c r="L209" s="28"/>
    </row>
    <row r="210" spans="1:12" ht="21" x14ac:dyDescent="0.35">
      <c r="A210" s="51">
        <v>45565</v>
      </c>
      <c r="B210" s="28"/>
      <c r="C210" s="29" t="s">
        <v>41</v>
      </c>
      <c r="D210" s="28"/>
      <c r="E210" s="29"/>
      <c r="F210" s="28"/>
      <c r="G210" s="29"/>
      <c r="H210" s="28"/>
      <c r="I210" s="30">
        <f t="shared" si="19"/>
        <v>0</v>
      </c>
      <c r="J210" s="31">
        <f t="shared" si="18"/>
        <v>1563</v>
      </c>
      <c r="K210" s="30">
        <f t="shared" si="20"/>
        <v>-1563</v>
      </c>
      <c r="L210" s="28"/>
    </row>
    <row r="211" spans="1:12" ht="21" x14ac:dyDescent="0.35">
      <c r="A211" s="51">
        <v>45930</v>
      </c>
      <c r="B211" s="28"/>
      <c r="C211" s="29" t="s">
        <v>41</v>
      </c>
      <c r="D211" s="28"/>
      <c r="E211" s="29"/>
      <c r="F211" s="28"/>
      <c r="G211" s="29"/>
      <c r="H211" s="28"/>
      <c r="I211" s="30">
        <f t="shared" si="19"/>
        <v>0</v>
      </c>
      <c r="J211" s="31">
        <f t="shared" si="18"/>
        <v>1563</v>
      </c>
      <c r="K211" s="30">
        <f t="shared" si="20"/>
        <v>-1563</v>
      </c>
      <c r="L211" s="28"/>
    </row>
    <row r="212" spans="1:12" ht="21" x14ac:dyDescent="0.35">
      <c r="A212" s="51">
        <v>46295</v>
      </c>
      <c r="B212" s="28"/>
      <c r="C212" s="29" t="s">
        <v>41</v>
      </c>
      <c r="D212" s="28"/>
      <c r="E212" s="29"/>
      <c r="F212" s="28"/>
      <c r="G212" s="29"/>
      <c r="H212" s="28"/>
      <c r="I212" s="30">
        <f t="shared" si="19"/>
        <v>0</v>
      </c>
      <c r="J212" s="31">
        <f t="shared" si="18"/>
        <v>1563</v>
      </c>
      <c r="K212" s="30">
        <f t="shared" si="20"/>
        <v>-1563</v>
      </c>
      <c r="L212" s="28"/>
    </row>
    <row r="213" spans="1:12" ht="21" x14ac:dyDescent="0.35">
      <c r="A213" s="51">
        <v>46660</v>
      </c>
      <c r="B213" s="28"/>
      <c r="C213" s="29" t="s">
        <v>41</v>
      </c>
      <c r="D213" s="28"/>
      <c r="E213" s="29"/>
      <c r="F213" s="28"/>
      <c r="G213" s="29"/>
      <c r="H213" s="28"/>
      <c r="I213" s="30">
        <f t="shared" si="19"/>
        <v>0</v>
      </c>
      <c r="J213" s="31">
        <f t="shared" si="18"/>
        <v>1563</v>
      </c>
      <c r="K213" s="30">
        <f t="shared" si="20"/>
        <v>-1563</v>
      </c>
      <c r="L213" s="28"/>
    </row>
    <row r="214" spans="1:12" ht="21" x14ac:dyDescent="0.35">
      <c r="A214" s="51">
        <v>47026</v>
      </c>
      <c r="B214" s="28"/>
      <c r="C214" s="29" t="s">
        <v>67</v>
      </c>
      <c r="D214" s="28"/>
      <c r="E214" s="29"/>
      <c r="F214" s="28"/>
      <c r="G214" s="29"/>
      <c r="H214" s="28"/>
      <c r="I214" s="30">
        <v>4686</v>
      </c>
      <c r="J214" s="31">
        <f t="shared" si="18"/>
        <v>6249</v>
      </c>
      <c r="K214" s="30">
        <f t="shared" si="20"/>
        <v>-6249</v>
      </c>
      <c r="L214" s="28"/>
    </row>
    <row r="215" spans="1:12" s="62" customFormat="1" ht="21" x14ac:dyDescent="0.35">
      <c r="A215" s="54"/>
      <c r="B215" s="36"/>
      <c r="C215" s="55"/>
      <c r="D215" s="36"/>
      <c r="E215" s="55"/>
      <c r="F215" s="36"/>
      <c r="G215" s="55"/>
      <c r="H215" s="36"/>
      <c r="I215" s="42"/>
      <c r="J215" s="37"/>
      <c r="K215" s="42"/>
      <c r="L215" s="36"/>
    </row>
    <row r="219" spans="1:12" ht="21" x14ac:dyDescent="0.35">
      <c r="A219" s="115" t="s">
        <v>0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1:12" ht="2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 t="s">
        <v>1</v>
      </c>
      <c r="K220" s="116" t="s">
        <v>2</v>
      </c>
      <c r="L220" s="116"/>
    </row>
    <row r="221" spans="1:12" ht="2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 t="s">
        <v>3</v>
      </c>
      <c r="K221" s="117" t="s">
        <v>69</v>
      </c>
      <c r="L221" s="117"/>
    </row>
    <row r="222" spans="1:12" ht="21" x14ac:dyDescent="0.35">
      <c r="A222" s="2" t="s">
        <v>4</v>
      </c>
      <c r="B222" s="114" t="s">
        <v>70</v>
      </c>
      <c r="C222" s="114"/>
      <c r="D222" s="3" t="s">
        <v>6</v>
      </c>
      <c r="E222" s="113">
        <v>9</v>
      </c>
      <c r="F222" s="113"/>
      <c r="G222" s="4" t="s">
        <v>8</v>
      </c>
      <c r="H222" s="5"/>
      <c r="I222" s="113" t="s">
        <v>71</v>
      </c>
      <c r="J222" s="113"/>
      <c r="K222" s="3" t="s">
        <v>10</v>
      </c>
      <c r="L222" s="48" t="s">
        <v>64</v>
      </c>
    </row>
    <row r="223" spans="1:12" ht="21" x14ac:dyDescent="0.35">
      <c r="A223" s="4" t="s">
        <v>12</v>
      </c>
      <c r="B223" s="4"/>
      <c r="C223" s="6" t="s">
        <v>42</v>
      </c>
      <c r="D223" s="112"/>
      <c r="E223" s="112"/>
      <c r="F223" s="112"/>
      <c r="G223" s="2" t="s">
        <v>13</v>
      </c>
      <c r="H223" s="2"/>
      <c r="I223" s="2"/>
      <c r="J223" s="114"/>
      <c r="K223" s="114"/>
      <c r="L223" s="114"/>
    </row>
    <row r="224" spans="1:12" ht="21" x14ac:dyDescent="0.35">
      <c r="A224" s="7" t="s">
        <v>14</v>
      </c>
      <c r="B224" s="114" t="s">
        <v>68</v>
      </c>
      <c r="C224" s="114"/>
      <c r="D224" s="114"/>
      <c r="E224" s="114"/>
      <c r="F224" s="114"/>
      <c r="G224" s="114"/>
      <c r="H224" s="114"/>
      <c r="I224" s="114"/>
      <c r="J224" s="7"/>
      <c r="K224" s="7" t="s">
        <v>15</v>
      </c>
      <c r="L224" s="49"/>
    </row>
    <row r="225" spans="1:12" s="1" customFormat="1" ht="21" x14ac:dyDescent="0.35">
      <c r="A225" s="9" t="s">
        <v>17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s="1" customFormat="1" ht="21" x14ac:dyDescent="0.35">
      <c r="A226" s="9" t="s">
        <v>18</v>
      </c>
      <c r="B226" s="7"/>
      <c r="C226" s="7"/>
      <c r="D226" s="7"/>
      <c r="E226" s="7"/>
      <c r="F226" s="7"/>
      <c r="G226" s="7"/>
      <c r="H226" s="7" t="s">
        <v>19</v>
      </c>
      <c r="I226" s="7"/>
      <c r="J226" s="7"/>
      <c r="K226" s="10"/>
      <c r="L226" s="7"/>
    </row>
    <row r="227" spans="1:12" ht="2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1" x14ac:dyDescent="0.35">
      <c r="A228" s="13"/>
      <c r="B228" s="13"/>
      <c r="C228" s="14"/>
      <c r="D228" s="13" t="s">
        <v>20</v>
      </c>
      <c r="E228" s="14" t="s">
        <v>21</v>
      </c>
      <c r="F228" s="13"/>
      <c r="G228" s="14" t="s">
        <v>22</v>
      </c>
      <c r="H228" s="13" t="s">
        <v>23</v>
      </c>
      <c r="I228" s="14" t="s">
        <v>24</v>
      </c>
      <c r="J228" s="13" t="s">
        <v>24</v>
      </c>
      <c r="K228" s="14"/>
      <c r="L228" s="13"/>
    </row>
    <row r="229" spans="1:12" ht="21" x14ac:dyDescent="0.35">
      <c r="A229" s="16" t="s">
        <v>25</v>
      </c>
      <c r="B229" s="16" t="s">
        <v>26</v>
      </c>
      <c r="C229" s="17" t="s">
        <v>27</v>
      </c>
      <c r="D229" s="16" t="s">
        <v>28</v>
      </c>
      <c r="E229" s="18" t="s">
        <v>29</v>
      </c>
      <c r="F229" s="16" t="s">
        <v>30</v>
      </c>
      <c r="G229" s="17" t="s">
        <v>31</v>
      </c>
      <c r="H229" s="16" t="s">
        <v>32</v>
      </c>
      <c r="I229" s="17" t="s">
        <v>33</v>
      </c>
      <c r="J229" s="16" t="s">
        <v>34</v>
      </c>
      <c r="K229" s="17" t="s">
        <v>35</v>
      </c>
      <c r="L229" s="16" t="s">
        <v>36</v>
      </c>
    </row>
    <row r="230" spans="1:12" ht="21" x14ac:dyDescent="0.35">
      <c r="A230" s="50"/>
      <c r="B230" s="16"/>
      <c r="C230" s="17"/>
      <c r="D230" s="16"/>
      <c r="E230" s="18" t="s">
        <v>37</v>
      </c>
      <c r="F230" s="16"/>
      <c r="G230" s="17"/>
      <c r="H230" s="16" t="s">
        <v>38</v>
      </c>
      <c r="I230" s="17"/>
      <c r="J230" s="16"/>
      <c r="K230" s="17"/>
      <c r="L230" s="16"/>
    </row>
    <row r="231" spans="1:12" ht="21" x14ac:dyDescent="0.35">
      <c r="A231" s="51">
        <v>44012</v>
      </c>
      <c r="B231" s="52"/>
      <c r="C231" s="21" t="s">
        <v>71</v>
      </c>
      <c r="D231" s="13">
        <v>1</v>
      </c>
      <c r="E231" s="22"/>
      <c r="F231" s="23">
        <f>+D231*E231</f>
        <v>0</v>
      </c>
      <c r="G231" s="14">
        <v>2</v>
      </c>
      <c r="H231" s="45">
        <v>0.5</v>
      </c>
      <c r="I231" s="22">
        <f>+F231*H231</f>
        <v>0</v>
      </c>
      <c r="J231" s="20"/>
      <c r="K231" s="22">
        <f>+F231</f>
        <v>0</v>
      </c>
      <c r="L231" s="20"/>
    </row>
    <row r="232" spans="1:12" ht="21" x14ac:dyDescent="0.35">
      <c r="A232" s="51"/>
      <c r="B232" s="28"/>
      <c r="C232" s="29"/>
      <c r="D232" s="16" t="s">
        <v>65</v>
      </c>
      <c r="E232" s="29"/>
      <c r="F232" s="28"/>
      <c r="G232" s="17"/>
      <c r="H232" s="16"/>
      <c r="I232" s="29"/>
      <c r="J232" s="28"/>
      <c r="K232" s="30"/>
      <c r="L232" s="28"/>
    </row>
    <row r="233" spans="1:12" ht="21" x14ac:dyDescent="0.35">
      <c r="A233" s="51"/>
      <c r="B233" s="28"/>
      <c r="C233" s="29"/>
      <c r="D233" s="28"/>
      <c r="E233" s="29"/>
      <c r="F233" s="28"/>
      <c r="G233" s="17"/>
      <c r="H233" s="16"/>
      <c r="I233" s="29"/>
      <c r="J233" s="28"/>
      <c r="K233" s="30"/>
      <c r="L233" s="28"/>
    </row>
    <row r="234" spans="1:12" ht="21" x14ac:dyDescent="0.35">
      <c r="A234" s="51">
        <v>44104</v>
      </c>
      <c r="B234" s="28"/>
      <c r="C234" s="29" t="s">
        <v>66</v>
      </c>
      <c r="D234" s="28"/>
      <c r="E234" s="29"/>
      <c r="F234" s="28"/>
      <c r="G234" s="17"/>
      <c r="H234" s="16"/>
      <c r="I234" s="30">
        <v>1563</v>
      </c>
      <c r="J234" s="31">
        <f>+I234</f>
        <v>1563</v>
      </c>
      <c r="K234" s="30">
        <f>+K231-I234</f>
        <v>-1563</v>
      </c>
      <c r="L234" s="28"/>
    </row>
    <row r="235" spans="1:12" ht="21" x14ac:dyDescent="0.35">
      <c r="A235" s="51">
        <v>44469</v>
      </c>
      <c r="B235" s="28"/>
      <c r="C235" s="29" t="s">
        <v>41</v>
      </c>
      <c r="D235" s="28"/>
      <c r="E235" s="29"/>
      <c r="F235" s="28"/>
      <c r="G235" s="17"/>
      <c r="H235" s="16"/>
      <c r="I235" s="30">
        <f>+$I$13</f>
        <v>0</v>
      </c>
      <c r="J235" s="31">
        <f t="shared" ref="J235:J242" si="21">+J234+I235</f>
        <v>1563</v>
      </c>
      <c r="K235" s="30">
        <f>+K234-I235</f>
        <v>-1563</v>
      </c>
      <c r="L235" s="28"/>
    </row>
    <row r="236" spans="1:12" ht="21" x14ac:dyDescent="0.35">
      <c r="A236" s="51">
        <v>44834</v>
      </c>
      <c r="B236" s="28"/>
      <c r="C236" s="29" t="s">
        <v>41</v>
      </c>
      <c r="D236" s="28"/>
      <c r="E236" s="29"/>
      <c r="F236" s="28"/>
      <c r="G236" s="17"/>
      <c r="H236" s="16"/>
      <c r="I236" s="30">
        <f t="shared" ref="I236:I241" si="22">+$I$13</f>
        <v>0</v>
      </c>
      <c r="J236" s="31">
        <f t="shared" si="21"/>
        <v>1563</v>
      </c>
      <c r="K236" s="30">
        <f>+K235-I236</f>
        <v>-1563</v>
      </c>
      <c r="L236" s="28"/>
    </row>
    <row r="237" spans="1:12" ht="21" x14ac:dyDescent="0.35">
      <c r="A237" s="51">
        <v>45199</v>
      </c>
      <c r="B237" s="28"/>
      <c r="C237" s="29" t="s">
        <v>41</v>
      </c>
      <c r="D237" s="28"/>
      <c r="E237" s="29"/>
      <c r="F237" s="28"/>
      <c r="G237" s="17"/>
      <c r="H237" s="16"/>
      <c r="I237" s="30">
        <f t="shared" si="22"/>
        <v>0</v>
      </c>
      <c r="J237" s="31">
        <f t="shared" si="21"/>
        <v>1563</v>
      </c>
      <c r="K237" s="30">
        <f t="shared" ref="K237:K242" si="23">+K236-I237</f>
        <v>-1563</v>
      </c>
      <c r="L237" s="28"/>
    </row>
    <row r="238" spans="1:12" ht="21" x14ac:dyDescent="0.35">
      <c r="A238" s="51">
        <v>45565</v>
      </c>
      <c r="B238" s="28"/>
      <c r="C238" s="29" t="s">
        <v>41</v>
      </c>
      <c r="D238" s="28"/>
      <c r="E238" s="29"/>
      <c r="F238" s="28"/>
      <c r="G238" s="29"/>
      <c r="H238" s="28"/>
      <c r="I238" s="30">
        <f t="shared" si="22"/>
        <v>0</v>
      </c>
      <c r="J238" s="31">
        <f t="shared" si="21"/>
        <v>1563</v>
      </c>
      <c r="K238" s="30">
        <f t="shared" si="23"/>
        <v>-1563</v>
      </c>
      <c r="L238" s="28"/>
    </row>
    <row r="239" spans="1:12" ht="21" x14ac:dyDescent="0.35">
      <c r="A239" s="51">
        <v>45930</v>
      </c>
      <c r="B239" s="28"/>
      <c r="C239" s="29" t="s">
        <v>41</v>
      </c>
      <c r="D239" s="28"/>
      <c r="E239" s="29"/>
      <c r="F239" s="28"/>
      <c r="G239" s="29"/>
      <c r="H239" s="28"/>
      <c r="I239" s="30">
        <f t="shared" si="22"/>
        <v>0</v>
      </c>
      <c r="J239" s="31">
        <f t="shared" si="21"/>
        <v>1563</v>
      </c>
      <c r="K239" s="30">
        <f t="shared" si="23"/>
        <v>-1563</v>
      </c>
      <c r="L239" s="28"/>
    </row>
    <row r="240" spans="1:12" ht="21" x14ac:dyDescent="0.35">
      <c r="A240" s="51">
        <v>46295</v>
      </c>
      <c r="B240" s="28"/>
      <c r="C240" s="29" t="s">
        <v>41</v>
      </c>
      <c r="D240" s="28"/>
      <c r="E240" s="29"/>
      <c r="F240" s="28"/>
      <c r="G240" s="29"/>
      <c r="H240" s="28"/>
      <c r="I240" s="30">
        <f t="shared" si="22"/>
        <v>0</v>
      </c>
      <c r="J240" s="31">
        <f t="shared" si="21"/>
        <v>1563</v>
      </c>
      <c r="K240" s="30">
        <f t="shared" si="23"/>
        <v>-1563</v>
      </c>
      <c r="L240" s="28"/>
    </row>
    <row r="241" spans="1:12" ht="21" x14ac:dyDescent="0.35">
      <c r="A241" s="51">
        <v>46660</v>
      </c>
      <c r="B241" s="28"/>
      <c r="C241" s="29" t="s">
        <v>41</v>
      </c>
      <c r="D241" s="28"/>
      <c r="E241" s="29"/>
      <c r="F241" s="28"/>
      <c r="G241" s="29"/>
      <c r="H241" s="28"/>
      <c r="I241" s="30">
        <f t="shared" si="22"/>
        <v>0</v>
      </c>
      <c r="J241" s="31">
        <f t="shared" si="21"/>
        <v>1563</v>
      </c>
      <c r="K241" s="30">
        <f t="shared" si="23"/>
        <v>-1563</v>
      </c>
      <c r="L241" s="28"/>
    </row>
    <row r="242" spans="1:12" ht="21" x14ac:dyDescent="0.35">
      <c r="A242" s="51">
        <v>47026</v>
      </c>
      <c r="B242" s="28"/>
      <c r="C242" s="29" t="s">
        <v>67</v>
      </c>
      <c r="D242" s="28"/>
      <c r="E242" s="29"/>
      <c r="F242" s="28"/>
      <c r="G242" s="29"/>
      <c r="H242" s="28"/>
      <c r="I242" s="30">
        <v>4686</v>
      </c>
      <c r="J242" s="31">
        <f t="shared" si="21"/>
        <v>6249</v>
      </c>
      <c r="K242" s="30">
        <f t="shared" si="23"/>
        <v>-6249</v>
      </c>
      <c r="L242" s="28"/>
    </row>
    <row r="243" spans="1:12" s="62" customFormat="1" ht="21" x14ac:dyDescent="0.35">
      <c r="A243" s="54"/>
      <c r="B243" s="36"/>
      <c r="C243" s="55"/>
      <c r="D243" s="36"/>
      <c r="E243" s="55"/>
      <c r="F243" s="36"/>
      <c r="G243" s="55"/>
      <c r="H243" s="36"/>
      <c r="I243" s="42"/>
      <c r="J243" s="37"/>
      <c r="K243" s="42"/>
      <c r="L243" s="36"/>
    </row>
    <row r="247" spans="1:12" ht="21" x14ac:dyDescent="0.35">
      <c r="A247" s="115" t="s">
        <v>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1:12" ht="2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 t="s">
        <v>1</v>
      </c>
      <c r="K248" s="116" t="s">
        <v>2</v>
      </c>
      <c r="L248" s="116"/>
    </row>
    <row r="249" spans="1:12" ht="2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 t="s">
        <v>3</v>
      </c>
      <c r="K249" s="117" t="s">
        <v>69</v>
      </c>
      <c r="L249" s="117"/>
    </row>
    <row r="250" spans="1:12" ht="21" x14ac:dyDescent="0.35">
      <c r="A250" s="2" t="s">
        <v>4</v>
      </c>
      <c r="B250" s="114" t="s">
        <v>70</v>
      </c>
      <c r="C250" s="114"/>
      <c r="D250" s="3" t="s">
        <v>6</v>
      </c>
      <c r="E250" s="113">
        <v>10</v>
      </c>
      <c r="F250" s="113"/>
      <c r="G250" s="4" t="s">
        <v>8</v>
      </c>
      <c r="H250" s="5"/>
      <c r="I250" s="113" t="s">
        <v>71</v>
      </c>
      <c r="J250" s="113"/>
      <c r="K250" s="3" t="s">
        <v>10</v>
      </c>
      <c r="L250" s="48" t="s">
        <v>64</v>
      </c>
    </row>
    <row r="251" spans="1:12" ht="21" x14ac:dyDescent="0.35">
      <c r="A251" s="4" t="s">
        <v>12</v>
      </c>
      <c r="B251" s="4"/>
      <c r="C251" s="6" t="s">
        <v>42</v>
      </c>
      <c r="D251" s="112"/>
      <c r="E251" s="112"/>
      <c r="F251" s="112"/>
      <c r="G251" s="2" t="s">
        <v>13</v>
      </c>
      <c r="H251" s="2"/>
      <c r="I251" s="2"/>
      <c r="J251" s="114"/>
      <c r="K251" s="114"/>
      <c r="L251" s="114"/>
    </row>
    <row r="252" spans="1:12" ht="21" x14ac:dyDescent="0.35">
      <c r="A252" s="7" t="s">
        <v>14</v>
      </c>
      <c r="B252" s="114" t="s">
        <v>68</v>
      </c>
      <c r="C252" s="114"/>
      <c r="D252" s="114"/>
      <c r="E252" s="114"/>
      <c r="F252" s="114"/>
      <c r="G252" s="114"/>
      <c r="H252" s="114"/>
      <c r="I252" s="114"/>
      <c r="J252" s="7"/>
      <c r="K252" s="7" t="s">
        <v>15</v>
      </c>
      <c r="L252" s="49"/>
    </row>
    <row r="253" spans="1:12" s="1" customFormat="1" ht="21" x14ac:dyDescent="0.35">
      <c r="A253" s="9" t="s">
        <v>17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s="1" customFormat="1" ht="21" x14ac:dyDescent="0.35">
      <c r="A254" s="9" t="s">
        <v>18</v>
      </c>
      <c r="B254" s="7"/>
      <c r="C254" s="7"/>
      <c r="D254" s="7"/>
      <c r="E254" s="7"/>
      <c r="F254" s="7"/>
      <c r="G254" s="7"/>
      <c r="H254" s="7" t="s">
        <v>19</v>
      </c>
      <c r="I254" s="7"/>
      <c r="J254" s="7"/>
      <c r="K254" s="10"/>
      <c r="L254" s="7"/>
    </row>
    <row r="255" spans="1:12" ht="2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1" x14ac:dyDescent="0.35">
      <c r="A256" s="13"/>
      <c r="B256" s="13"/>
      <c r="C256" s="14"/>
      <c r="D256" s="13" t="s">
        <v>20</v>
      </c>
      <c r="E256" s="14" t="s">
        <v>21</v>
      </c>
      <c r="F256" s="13"/>
      <c r="G256" s="14" t="s">
        <v>22</v>
      </c>
      <c r="H256" s="13" t="s">
        <v>23</v>
      </c>
      <c r="I256" s="14" t="s">
        <v>24</v>
      </c>
      <c r="J256" s="13" t="s">
        <v>24</v>
      </c>
      <c r="K256" s="14"/>
      <c r="L256" s="13"/>
    </row>
    <row r="257" spans="1:12" ht="21" x14ac:dyDescent="0.35">
      <c r="A257" s="16" t="s">
        <v>25</v>
      </c>
      <c r="B257" s="16" t="s">
        <v>26</v>
      </c>
      <c r="C257" s="17" t="s">
        <v>27</v>
      </c>
      <c r="D257" s="16" t="s">
        <v>28</v>
      </c>
      <c r="E257" s="18" t="s">
        <v>29</v>
      </c>
      <c r="F257" s="16" t="s">
        <v>30</v>
      </c>
      <c r="G257" s="17" t="s">
        <v>31</v>
      </c>
      <c r="H257" s="16" t="s">
        <v>32</v>
      </c>
      <c r="I257" s="17" t="s">
        <v>33</v>
      </c>
      <c r="J257" s="16" t="s">
        <v>34</v>
      </c>
      <c r="K257" s="17" t="s">
        <v>35</v>
      </c>
      <c r="L257" s="16" t="s">
        <v>36</v>
      </c>
    </row>
    <row r="258" spans="1:12" ht="21" x14ac:dyDescent="0.35">
      <c r="A258" s="50"/>
      <c r="B258" s="16"/>
      <c r="C258" s="17"/>
      <c r="D258" s="16"/>
      <c r="E258" s="18" t="s">
        <v>37</v>
      </c>
      <c r="F258" s="16"/>
      <c r="G258" s="17"/>
      <c r="H258" s="16" t="s">
        <v>38</v>
      </c>
      <c r="I258" s="17"/>
      <c r="J258" s="16"/>
      <c r="K258" s="17"/>
      <c r="L258" s="16"/>
    </row>
    <row r="259" spans="1:12" ht="21" x14ac:dyDescent="0.35">
      <c r="A259" s="51">
        <v>44012</v>
      </c>
      <c r="B259" s="52"/>
      <c r="C259" s="21" t="s">
        <v>71</v>
      </c>
      <c r="D259" s="13">
        <v>1</v>
      </c>
      <c r="E259" s="22"/>
      <c r="F259" s="23">
        <f>+D259*E259</f>
        <v>0</v>
      </c>
      <c r="G259" s="14">
        <v>2</v>
      </c>
      <c r="H259" s="45">
        <v>0.5</v>
      </c>
      <c r="I259" s="22">
        <f>+F259*H259</f>
        <v>0</v>
      </c>
      <c r="J259" s="20"/>
      <c r="K259" s="22">
        <f>+F259</f>
        <v>0</v>
      </c>
      <c r="L259" s="20"/>
    </row>
    <row r="260" spans="1:12" ht="21" x14ac:dyDescent="0.35">
      <c r="A260" s="51"/>
      <c r="B260" s="28"/>
      <c r="C260" s="29"/>
      <c r="D260" s="16" t="s">
        <v>65</v>
      </c>
      <c r="E260" s="29"/>
      <c r="F260" s="28"/>
      <c r="G260" s="17"/>
      <c r="H260" s="16"/>
      <c r="I260" s="29"/>
      <c r="J260" s="28"/>
      <c r="K260" s="30"/>
      <c r="L260" s="28"/>
    </row>
    <row r="261" spans="1:12" ht="21" x14ac:dyDescent="0.35">
      <c r="A261" s="51"/>
      <c r="B261" s="28"/>
      <c r="C261" s="29"/>
      <c r="D261" s="28"/>
      <c r="E261" s="29"/>
      <c r="F261" s="28"/>
      <c r="G261" s="17"/>
      <c r="H261" s="16"/>
      <c r="I261" s="29"/>
      <c r="J261" s="28"/>
      <c r="K261" s="30"/>
      <c r="L261" s="28"/>
    </row>
    <row r="262" spans="1:12" ht="21" x14ac:dyDescent="0.35">
      <c r="A262" s="51">
        <v>44104</v>
      </c>
      <c r="B262" s="28"/>
      <c r="C262" s="29" t="s">
        <v>66</v>
      </c>
      <c r="D262" s="28"/>
      <c r="E262" s="29"/>
      <c r="F262" s="28"/>
      <c r="G262" s="17"/>
      <c r="H262" s="16"/>
      <c r="I262" s="30">
        <v>1563</v>
      </c>
      <c r="J262" s="31">
        <f>+I262</f>
        <v>1563</v>
      </c>
      <c r="K262" s="30">
        <f>+K259-I262</f>
        <v>-1563</v>
      </c>
      <c r="L262" s="28"/>
    </row>
    <row r="263" spans="1:12" ht="21" x14ac:dyDescent="0.35">
      <c r="A263" s="51">
        <v>44469</v>
      </c>
      <c r="B263" s="28"/>
      <c r="C263" s="29" t="s">
        <v>41</v>
      </c>
      <c r="D263" s="28"/>
      <c r="E263" s="29"/>
      <c r="F263" s="28"/>
      <c r="G263" s="17"/>
      <c r="H263" s="16"/>
      <c r="I263" s="30">
        <f>+$I$13</f>
        <v>0</v>
      </c>
      <c r="J263" s="31">
        <f t="shared" ref="J263:J270" si="24">+J262+I263</f>
        <v>1563</v>
      </c>
      <c r="K263" s="30">
        <f>+K262-I263</f>
        <v>-1563</v>
      </c>
      <c r="L263" s="28"/>
    </row>
    <row r="264" spans="1:12" ht="21" x14ac:dyDescent="0.35">
      <c r="A264" s="51">
        <v>44834</v>
      </c>
      <c r="B264" s="28"/>
      <c r="C264" s="29" t="s">
        <v>41</v>
      </c>
      <c r="D264" s="28"/>
      <c r="E264" s="29"/>
      <c r="F264" s="28"/>
      <c r="G264" s="17"/>
      <c r="H264" s="16"/>
      <c r="I264" s="30">
        <f t="shared" ref="I264:I269" si="25">+$I$13</f>
        <v>0</v>
      </c>
      <c r="J264" s="31">
        <f t="shared" si="24"/>
        <v>1563</v>
      </c>
      <c r="K264" s="30">
        <f>+K263-I264</f>
        <v>-1563</v>
      </c>
      <c r="L264" s="28"/>
    </row>
    <row r="265" spans="1:12" ht="21" x14ac:dyDescent="0.35">
      <c r="A265" s="51">
        <v>45199</v>
      </c>
      <c r="B265" s="28"/>
      <c r="C265" s="29" t="s">
        <v>41</v>
      </c>
      <c r="D265" s="28"/>
      <c r="E265" s="29"/>
      <c r="F265" s="28"/>
      <c r="G265" s="17"/>
      <c r="H265" s="16"/>
      <c r="I265" s="30">
        <f t="shared" si="25"/>
        <v>0</v>
      </c>
      <c r="J265" s="31">
        <f t="shared" si="24"/>
        <v>1563</v>
      </c>
      <c r="K265" s="30">
        <f t="shared" ref="K265:K270" si="26">+K264-I265</f>
        <v>-1563</v>
      </c>
      <c r="L265" s="28"/>
    </row>
    <row r="266" spans="1:12" ht="21" x14ac:dyDescent="0.35">
      <c r="A266" s="51">
        <v>45565</v>
      </c>
      <c r="B266" s="28"/>
      <c r="C266" s="29" t="s">
        <v>41</v>
      </c>
      <c r="D266" s="28"/>
      <c r="E266" s="29"/>
      <c r="F266" s="28"/>
      <c r="G266" s="29"/>
      <c r="H266" s="28"/>
      <c r="I266" s="30">
        <f t="shared" si="25"/>
        <v>0</v>
      </c>
      <c r="J266" s="31">
        <f t="shared" si="24"/>
        <v>1563</v>
      </c>
      <c r="K266" s="30">
        <f t="shared" si="26"/>
        <v>-1563</v>
      </c>
      <c r="L266" s="28"/>
    </row>
    <row r="267" spans="1:12" ht="21" x14ac:dyDescent="0.35">
      <c r="A267" s="51">
        <v>45930</v>
      </c>
      <c r="B267" s="28"/>
      <c r="C267" s="29" t="s">
        <v>41</v>
      </c>
      <c r="D267" s="28"/>
      <c r="E267" s="29"/>
      <c r="F267" s="28"/>
      <c r="G267" s="29"/>
      <c r="H267" s="28"/>
      <c r="I267" s="30">
        <f t="shared" si="25"/>
        <v>0</v>
      </c>
      <c r="J267" s="31">
        <f t="shared" si="24"/>
        <v>1563</v>
      </c>
      <c r="K267" s="30">
        <f t="shared" si="26"/>
        <v>-1563</v>
      </c>
      <c r="L267" s="28"/>
    </row>
    <row r="268" spans="1:12" ht="21" x14ac:dyDescent="0.35">
      <c r="A268" s="51">
        <v>46295</v>
      </c>
      <c r="B268" s="28"/>
      <c r="C268" s="29" t="s">
        <v>41</v>
      </c>
      <c r="D268" s="28"/>
      <c r="E268" s="29"/>
      <c r="F268" s="28"/>
      <c r="G268" s="29"/>
      <c r="H268" s="28"/>
      <c r="I268" s="30">
        <f t="shared" si="25"/>
        <v>0</v>
      </c>
      <c r="J268" s="31">
        <f t="shared" si="24"/>
        <v>1563</v>
      </c>
      <c r="K268" s="30">
        <f t="shared" si="26"/>
        <v>-1563</v>
      </c>
      <c r="L268" s="28"/>
    </row>
    <row r="269" spans="1:12" ht="21" x14ac:dyDescent="0.35">
      <c r="A269" s="51">
        <v>46660</v>
      </c>
      <c r="B269" s="28"/>
      <c r="C269" s="29" t="s">
        <v>41</v>
      </c>
      <c r="D269" s="28"/>
      <c r="E269" s="29"/>
      <c r="F269" s="28"/>
      <c r="G269" s="29"/>
      <c r="H269" s="28"/>
      <c r="I269" s="30">
        <f t="shared" si="25"/>
        <v>0</v>
      </c>
      <c r="J269" s="31">
        <f t="shared" si="24"/>
        <v>1563</v>
      </c>
      <c r="K269" s="30">
        <f t="shared" si="26"/>
        <v>-1563</v>
      </c>
      <c r="L269" s="28"/>
    </row>
    <row r="270" spans="1:12" ht="21" x14ac:dyDescent="0.35">
      <c r="A270" s="51">
        <v>47026</v>
      </c>
      <c r="B270" s="28"/>
      <c r="C270" s="29" t="s">
        <v>67</v>
      </c>
      <c r="D270" s="28"/>
      <c r="E270" s="29"/>
      <c r="F270" s="28"/>
      <c r="G270" s="29"/>
      <c r="H270" s="28"/>
      <c r="I270" s="30">
        <v>4686</v>
      </c>
      <c r="J270" s="31">
        <f t="shared" si="24"/>
        <v>6249</v>
      </c>
      <c r="K270" s="30">
        <f t="shared" si="26"/>
        <v>-6249</v>
      </c>
      <c r="L270" s="28"/>
    </row>
    <row r="271" spans="1:12" s="62" customFormat="1" ht="21" x14ac:dyDescent="0.35">
      <c r="A271" s="54"/>
      <c r="B271" s="36"/>
      <c r="C271" s="55"/>
      <c r="D271" s="36"/>
      <c r="E271" s="55"/>
      <c r="F271" s="36"/>
      <c r="G271" s="55"/>
      <c r="H271" s="36"/>
      <c r="I271" s="42"/>
      <c r="J271" s="37"/>
      <c r="K271" s="42"/>
      <c r="L271" s="36"/>
    </row>
    <row r="275" spans="1:12" ht="21" x14ac:dyDescent="0.35">
      <c r="A275" s="115" t="s">
        <v>0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1:12" ht="2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 t="s">
        <v>1</v>
      </c>
      <c r="K276" s="116" t="s">
        <v>2</v>
      </c>
      <c r="L276" s="116"/>
    </row>
    <row r="277" spans="1:12" ht="2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 t="s">
        <v>3</v>
      </c>
      <c r="K277" s="117" t="s">
        <v>69</v>
      </c>
      <c r="L277" s="117"/>
    </row>
    <row r="278" spans="1:12" ht="21" x14ac:dyDescent="0.35">
      <c r="A278" s="2" t="s">
        <v>4</v>
      </c>
      <c r="B278" s="114" t="s">
        <v>70</v>
      </c>
      <c r="C278" s="114"/>
      <c r="D278" s="3" t="s">
        <v>6</v>
      </c>
      <c r="E278" s="113">
        <v>11</v>
      </c>
      <c r="F278" s="113"/>
      <c r="G278" s="4" t="s">
        <v>8</v>
      </c>
      <c r="H278" s="5"/>
      <c r="I278" s="113" t="s">
        <v>71</v>
      </c>
      <c r="J278" s="113"/>
      <c r="K278" s="3" t="s">
        <v>10</v>
      </c>
      <c r="L278" s="48" t="s">
        <v>64</v>
      </c>
    </row>
    <row r="279" spans="1:12" ht="21" x14ac:dyDescent="0.35">
      <c r="A279" s="4" t="s">
        <v>12</v>
      </c>
      <c r="B279" s="4"/>
      <c r="C279" s="6" t="s">
        <v>42</v>
      </c>
      <c r="D279" s="112"/>
      <c r="E279" s="112"/>
      <c r="F279" s="112"/>
      <c r="G279" s="2" t="s">
        <v>13</v>
      </c>
      <c r="H279" s="2"/>
      <c r="I279" s="2"/>
      <c r="J279" s="114"/>
      <c r="K279" s="114"/>
      <c r="L279" s="114"/>
    </row>
    <row r="280" spans="1:12" ht="21" x14ac:dyDescent="0.35">
      <c r="A280" s="7" t="s">
        <v>14</v>
      </c>
      <c r="B280" s="114" t="s">
        <v>68</v>
      </c>
      <c r="C280" s="114"/>
      <c r="D280" s="114"/>
      <c r="E280" s="114"/>
      <c r="F280" s="114"/>
      <c r="G280" s="114"/>
      <c r="H280" s="114"/>
      <c r="I280" s="114"/>
      <c r="J280" s="7"/>
      <c r="K280" s="7" t="s">
        <v>15</v>
      </c>
      <c r="L280" s="49"/>
    </row>
    <row r="281" spans="1:12" s="1" customFormat="1" ht="21" x14ac:dyDescent="0.35">
      <c r="A281" s="9" t="s">
        <v>17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s="1" customFormat="1" ht="21" x14ac:dyDescent="0.35">
      <c r="A282" s="9" t="s">
        <v>18</v>
      </c>
      <c r="B282" s="7"/>
      <c r="C282" s="7"/>
      <c r="D282" s="7"/>
      <c r="E282" s="7"/>
      <c r="F282" s="7"/>
      <c r="G282" s="7"/>
      <c r="H282" s="7" t="s">
        <v>19</v>
      </c>
      <c r="I282" s="7"/>
      <c r="J282" s="7"/>
      <c r="K282" s="10"/>
      <c r="L282" s="7"/>
    </row>
    <row r="283" spans="1:12" ht="2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1" x14ac:dyDescent="0.35">
      <c r="A284" s="13"/>
      <c r="B284" s="13"/>
      <c r="C284" s="14"/>
      <c r="D284" s="13" t="s">
        <v>20</v>
      </c>
      <c r="E284" s="14" t="s">
        <v>21</v>
      </c>
      <c r="F284" s="13"/>
      <c r="G284" s="14" t="s">
        <v>22</v>
      </c>
      <c r="H284" s="13" t="s">
        <v>23</v>
      </c>
      <c r="I284" s="14" t="s">
        <v>24</v>
      </c>
      <c r="J284" s="13" t="s">
        <v>24</v>
      </c>
      <c r="K284" s="14"/>
      <c r="L284" s="13"/>
    </row>
    <row r="285" spans="1:12" ht="21" x14ac:dyDescent="0.35">
      <c r="A285" s="16" t="s">
        <v>25</v>
      </c>
      <c r="B285" s="16" t="s">
        <v>26</v>
      </c>
      <c r="C285" s="17" t="s">
        <v>27</v>
      </c>
      <c r="D285" s="16" t="s">
        <v>28</v>
      </c>
      <c r="E285" s="18" t="s">
        <v>29</v>
      </c>
      <c r="F285" s="16" t="s">
        <v>30</v>
      </c>
      <c r="G285" s="17" t="s">
        <v>31</v>
      </c>
      <c r="H285" s="16" t="s">
        <v>32</v>
      </c>
      <c r="I285" s="17" t="s">
        <v>33</v>
      </c>
      <c r="J285" s="16" t="s">
        <v>34</v>
      </c>
      <c r="K285" s="17" t="s">
        <v>35</v>
      </c>
      <c r="L285" s="16" t="s">
        <v>36</v>
      </c>
    </row>
    <row r="286" spans="1:12" ht="21" x14ac:dyDescent="0.35">
      <c r="A286" s="50"/>
      <c r="B286" s="16"/>
      <c r="C286" s="17"/>
      <c r="D286" s="16"/>
      <c r="E286" s="18" t="s">
        <v>37</v>
      </c>
      <c r="F286" s="16"/>
      <c r="G286" s="17"/>
      <c r="H286" s="16" t="s">
        <v>38</v>
      </c>
      <c r="I286" s="17"/>
      <c r="J286" s="16"/>
      <c r="K286" s="17"/>
      <c r="L286" s="16"/>
    </row>
    <row r="287" spans="1:12" ht="21" x14ac:dyDescent="0.35">
      <c r="A287" s="51">
        <v>44012</v>
      </c>
      <c r="B287" s="52"/>
      <c r="C287" s="21" t="s">
        <v>71</v>
      </c>
      <c r="D287" s="13">
        <v>1</v>
      </c>
      <c r="E287" s="22"/>
      <c r="F287" s="23">
        <f>+D287*E287</f>
        <v>0</v>
      </c>
      <c r="G287" s="14">
        <v>2</v>
      </c>
      <c r="H287" s="45">
        <v>0.5</v>
      </c>
      <c r="I287" s="22">
        <f>+F287*H287</f>
        <v>0</v>
      </c>
      <c r="J287" s="20"/>
      <c r="K287" s="22">
        <f>+F287</f>
        <v>0</v>
      </c>
      <c r="L287" s="20"/>
    </row>
    <row r="288" spans="1:12" ht="21" x14ac:dyDescent="0.35">
      <c r="A288" s="51"/>
      <c r="B288" s="28"/>
      <c r="C288" s="29"/>
      <c r="D288" s="16" t="s">
        <v>65</v>
      </c>
      <c r="E288" s="29"/>
      <c r="F288" s="28"/>
      <c r="G288" s="17"/>
      <c r="H288" s="16"/>
      <c r="I288" s="29"/>
      <c r="J288" s="28"/>
      <c r="K288" s="30"/>
      <c r="L288" s="28"/>
    </row>
    <row r="289" spans="1:12" ht="21" x14ac:dyDescent="0.35">
      <c r="A289" s="51"/>
      <c r="B289" s="28"/>
      <c r="C289" s="29"/>
      <c r="D289" s="28"/>
      <c r="E289" s="29"/>
      <c r="F289" s="28"/>
      <c r="G289" s="17"/>
      <c r="H289" s="16"/>
      <c r="I289" s="29"/>
      <c r="J289" s="28"/>
      <c r="K289" s="30"/>
      <c r="L289" s="28"/>
    </row>
    <row r="290" spans="1:12" ht="21" x14ac:dyDescent="0.35">
      <c r="A290" s="51">
        <v>44104</v>
      </c>
      <c r="B290" s="28"/>
      <c r="C290" s="29" t="s">
        <v>66</v>
      </c>
      <c r="D290" s="28"/>
      <c r="E290" s="29"/>
      <c r="F290" s="28"/>
      <c r="G290" s="17"/>
      <c r="H290" s="16"/>
      <c r="I290" s="30">
        <v>1563</v>
      </c>
      <c r="J290" s="31">
        <f>+I290</f>
        <v>1563</v>
      </c>
      <c r="K290" s="30">
        <f>+K287-I290</f>
        <v>-1563</v>
      </c>
      <c r="L290" s="28"/>
    </row>
    <row r="291" spans="1:12" ht="21" x14ac:dyDescent="0.35">
      <c r="A291" s="51">
        <v>44469</v>
      </c>
      <c r="B291" s="28"/>
      <c r="C291" s="29" t="s">
        <v>41</v>
      </c>
      <c r="D291" s="28"/>
      <c r="E291" s="29"/>
      <c r="F291" s="28"/>
      <c r="G291" s="17"/>
      <c r="H291" s="16"/>
      <c r="I291" s="30">
        <f>+$I$13</f>
        <v>0</v>
      </c>
      <c r="J291" s="31">
        <f t="shared" ref="J291:J298" si="27">+J290+I291</f>
        <v>1563</v>
      </c>
      <c r="K291" s="30">
        <f>+K290-I291</f>
        <v>-1563</v>
      </c>
      <c r="L291" s="28"/>
    </row>
    <row r="292" spans="1:12" ht="21" x14ac:dyDescent="0.35">
      <c r="A292" s="51">
        <v>44834</v>
      </c>
      <c r="B292" s="28"/>
      <c r="C292" s="29" t="s">
        <v>41</v>
      </c>
      <c r="D292" s="28"/>
      <c r="E292" s="29"/>
      <c r="F292" s="28"/>
      <c r="G292" s="17"/>
      <c r="H292" s="16"/>
      <c r="I292" s="30">
        <f t="shared" ref="I292:I297" si="28">+$I$13</f>
        <v>0</v>
      </c>
      <c r="J292" s="31">
        <f t="shared" si="27"/>
        <v>1563</v>
      </c>
      <c r="K292" s="30">
        <f>+K291-I292</f>
        <v>-1563</v>
      </c>
      <c r="L292" s="28"/>
    </row>
    <row r="293" spans="1:12" ht="21" x14ac:dyDescent="0.35">
      <c r="A293" s="51">
        <v>45199</v>
      </c>
      <c r="B293" s="28"/>
      <c r="C293" s="29" t="s">
        <v>41</v>
      </c>
      <c r="D293" s="28"/>
      <c r="E293" s="29"/>
      <c r="F293" s="28"/>
      <c r="G293" s="17"/>
      <c r="H293" s="16"/>
      <c r="I293" s="30">
        <f t="shared" si="28"/>
        <v>0</v>
      </c>
      <c r="J293" s="31">
        <f t="shared" si="27"/>
        <v>1563</v>
      </c>
      <c r="K293" s="30">
        <f t="shared" ref="K293:K298" si="29">+K292-I293</f>
        <v>-1563</v>
      </c>
      <c r="L293" s="28"/>
    </row>
    <row r="294" spans="1:12" ht="21" x14ac:dyDescent="0.35">
      <c r="A294" s="51">
        <v>45565</v>
      </c>
      <c r="B294" s="28"/>
      <c r="C294" s="29" t="s">
        <v>41</v>
      </c>
      <c r="D294" s="28"/>
      <c r="E294" s="29"/>
      <c r="F294" s="28"/>
      <c r="G294" s="29"/>
      <c r="H294" s="28"/>
      <c r="I294" s="30">
        <f t="shared" si="28"/>
        <v>0</v>
      </c>
      <c r="J294" s="31">
        <f t="shared" si="27"/>
        <v>1563</v>
      </c>
      <c r="K294" s="30">
        <f t="shared" si="29"/>
        <v>-1563</v>
      </c>
      <c r="L294" s="28"/>
    </row>
    <row r="295" spans="1:12" ht="21" x14ac:dyDescent="0.35">
      <c r="A295" s="51">
        <v>45930</v>
      </c>
      <c r="B295" s="28"/>
      <c r="C295" s="29" t="s">
        <v>41</v>
      </c>
      <c r="D295" s="28"/>
      <c r="E295" s="29"/>
      <c r="F295" s="28"/>
      <c r="G295" s="29"/>
      <c r="H295" s="28"/>
      <c r="I295" s="30">
        <f t="shared" si="28"/>
        <v>0</v>
      </c>
      <c r="J295" s="31">
        <f t="shared" si="27"/>
        <v>1563</v>
      </c>
      <c r="K295" s="30">
        <f t="shared" si="29"/>
        <v>-1563</v>
      </c>
      <c r="L295" s="28"/>
    </row>
    <row r="296" spans="1:12" ht="21" x14ac:dyDescent="0.35">
      <c r="A296" s="51">
        <v>46295</v>
      </c>
      <c r="B296" s="28"/>
      <c r="C296" s="29" t="s">
        <v>41</v>
      </c>
      <c r="D296" s="28"/>
      <c r="E296" s="29"/>
      <c r="F296" s="28"/>
      <c r="G296" s="29"/>
      <c r="H296" s="28"/>
      <c r="I296" s="30">
        <f t="shared" si="28"/>
        <v>0</v>
      </c>
      <c r="J296" s="31">
        <f t="shared" si="27"/>
        <v>1563</v>
      </c>
      <c r="K296" s="30">
        <f t="shared" si="29"/>
        <v>-1563</v>
      </c>
      <c r="L296" s="28"/>
    </row>
    <row r="297" spans="1:12" ht="21" x14ac:dyDescent="0.35">
      <c r="A297" s="51">
        <v>46660</v>
      </c>
      <c r="B297" s="28"/>
      <c r="C297" s="29" t="s">
        <v>41</v>
      </c>
      <c r="D297" s="28"/>
      <c r="E297" s="29"/>
      <c r="F297" s="28"/>
      <c r="G297" s="29"/>
      <c r="H297" s="28"/>
      <c r="I297" s="30">
        <f t="shared" si="28"/>
        <v>0</v>
      </c>
      <c r="J297" s="31">
        <f t="shared" si="27"/>
        <v>1563</v>
      </c>
      <c r="K297" s="30">
        <f t="shared" si="29"/>
        <v>-1563</v>
      </c>
      <c r="L297" s="28"/>
    </row>
    <row r="298" spans="1:12" ht="21" x14ac:dyDescent="0.35">
      <c r="A298" s="51">
        <v>47026</v>
      </c>
      <c r="B298" s="28"/>
      <c r="C298" s="29" t="s">
        <v>67</v>
      </c>
      <c r="D298" s="28"/>
      <c r="E298" s="29"/>
      <c r="F298" s="28"/>
      <c r="G298" s="29"/>
      <c r="H298" s="28"/>
      <c r="I298" s="30">
        <v>4686</v>
      </c>
      <c r="J298" s="31">
        <f t="shared" si="27"/>
        <v>6249</v>
      </c>
      <c r="K298" s="30">
        <f t="shared" si="29"/>
        <v>-6249</v>
      </c>
      <c r="L298" s="28"/>
    </row>
    <row r="299" spans="1:12" s="62" customFormat="1" ht="21" x14ac:dyDescent="0.35">
      <c r="A299" s="54"/>
      <c r="B299" s="36"/>
      <c r="C299" s="55"/>
      <c r="D299" s="36"/>
      <c r="E299" s="55"/>
      <c r="F299" s="36"/>
      <c r="G299" s="55"/>
      <c r="H299" s="36"/>
      <c r="I299" s="42"/>
      <c r="J299" s="37"/>
      <c r="K299" s="42"/>
      <c r="L299" s="36"/>
    </row>
    <row r="302" spans="1:12" ht="21" x14ac:dyDescent="0.35">
      <c r="A302" s="115" t="s">
        <v>0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1:12" ht="2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 t="s">
        <v>1</v>
      </c>
      <c r="K303" s="116" t="s">
        <v>2</v>
      </c>
      <c r="L303" s="116"/>
    </row>
    <row r="304" spans="1:12" ht="2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 t="s">
        <v>3</v>
      </c>
      <c r="K304" s="117" t="s">
        <v>69</v>
      </c>
      <c r="L304" s="117"/>
    </row>
    <row r="305" spans="1:12" ht="21" x14ac:dyDescent="0.35">
      <c r="A305" s="2" t="s">
        <v>4</v>
      </c>
      <c r="B305" s="114" t="s">
        <v>70</v>
      </c>
      <c r="C305" s="114"/>
      <c r="D305" s="3" t="s">
        <v>6</v>
      </c>
      <c r="E305" s="113">
        <v>1</v>
      </c>
      <c r="F305" s="113"/>
      <c r="G305" s="4" t="s">
        <v>8</v>
      </c>
      <c r="H305" s="5"/>
      <c r="I305" s="113" t="s">
        <v>72</v>
      </c>
      <c r="J305" s="113"/>
      <c r="K305" s="3" t="s">
        <v>10</v>
      </c>
      <c r="L305" s="48" t="s">
        <v>64</v>
      </c>
    </row>
    <row r="306" spans="1:12" ht="21" x14ac:dyDescent="0.35">
      <c r="A306" s="4" t="s">
        <v>12</v>
      </c>
      <c r="B306" s="4"/>
      <c r="C306" s="6" t="s">
        <v>42</v>
      </c>
      <c r="D306" s="112"/>
      <c r="E306" s="112"/>
      <c r="F306" s="112"/>
      <c r="G306" s="2" t="s">
        <v>13</v>
      </c>
      <c r="H306" s="2"/>
      <c r="I306" s="2"/>
      <c r="J306" s="114"/>
      <c r="K306" s="114"/>
      <c r="L306" s="114"/>
    </row>
    <row r="307" spans="1:12" ht="21" x14ac:dyDescent="0.35">
      <c r="A307" s="7" t="s">
        <v>14</v>
      </c>
      <c r="B307" s="114" t="s">
        <v>68</v>
      </c>
      <c r="C307" s="114"/>
      <c r="D307" s="114"/>
      <c r="E307" s="114"/>
      <c r="F307" s="114"/>
      <c r="G307" s="114"/>
      <c r="H307" s="114"/>
      <c r="I307" s="114"/>
      <c r="J307" s="7"/>
      <c r="K307" s="7" t="s">
        <v>15</v>
      </c>
      <c r="L307" s="49"/>
    </row>
    <row r="308" spans="1:12" s="1" customFormat="1" ht="21" x14ac:dyDescent="0.35">
      <c r="A308" s="9" t="s">
        <v>17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s="1" customFormat="1" ht="21" x14ac:dyDescent="0.35">
      <c r="A309" s="9" t="s">
        <v>18</v>
      </c>
      <c r="B309" s="7"/>
      <c r="C309" s="7"/>
      <c r="D309" s="7"/>
      <c r="E309" s="7"/>
      <c r="F309" s="7"/>
      <c r="G309" s="7"/>
      <c r="H309" s="7" t="s">
        <v>19</v>
      </c>
      <c r="I309" s="7"/>
      <c r="J309" s="7"/>
      <c r="K309" s="10"/>
      <c r="L309" s="7"/>
    </row>
    <row r="310" spans="1:12" ht="2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1" x14ac:dyDescent="0.35">
      <c r="A311" s="13"/>
      <c r="B311" s="13"/>
      <c r="C311" s="14"/>
      <c r="D311" s="13" t="s">
        <v>20</v>
      </c>
      <c r="E311" s="14" t="s">
        <v>21</v>
      </c>
      <c r="F311" s="13"/>
      <c r="G311" s="14" t="s">
        <v>22</v>
      </c>
      <c r="H311" s="13" t="s">
        <v>23</v>
      </c>
      <c r="I311" s="14" t="s">
        <v>24</v>
      </c>
      <c r="J311" s="13" t="s">
        <v>24</v>
      </c>
      <c r="K311" s="14"/>
      <c r="L311" s="13"/>
    </row>
    <row r="312" spans="1:12" ht="21" x14ac:dyDescent="0.35">
      <c r="A312" s="16" t="s">
        <v>25</v>
      </c>
      <c r="B312" s="16" t="s">
        <v>26</v>
      </c>
      <c r="C312" s="17" t="s">
        <v>27</v>
      </c>
      <c r="D312" s="16" t="s">
        <v>28</v>
      </c>
      <c r="E312" s="18" t="s">
        <v>29</v>
      </c>
      <c r="F312" s="16" t="s">
        <v>30</v>
      </c>
      <c r="G312" s="17" t="s">
        <v>31</v>
      </c>
      <c r="H312" s="16" t="s">
        <v>32</v>
      </c>
      <c r="I312" s="17" t="s">
        <v>33</v>
      </c>
      <c r="J312" s="16" t="s">
        <v>34</v>
      </c>
      <c r="K312" s="17" t="s">
        <v>35</v>
      </c>
      <c r="L312" s="16" t="s">
        <v>36</v>
      </c>
    </row>
    <row r="313" spans="1:12" ht="21" x14ac:dyDescent="0.35">
      <c r="A313" s="50"/>
      <c r="B313" s="16"/>
      <c r="C313" s="17"/>
      <c r="D313" s="16"/>
      <c r="E313" s="18" t="s">
        <v>37</v>
      </c>
      <c r="F313" s="16"/>
      <c r="G313" s="17"/>
      <c r="H313" s="16" t="s">
        <v>38</v>
      </c>
      <c r="I313" s="17"/>
      <c r="J313" s="16"/>
      <c r="K313" s="17"/>
      <c r="L313" s="16"/>
    </row>
    <row r="314" spans="1:12" ht="21" x14ac:dyDescent="0.35">
      <c r="A314" s="51">
        <v>44012</v>
      </c>
      <c r="B314" s="52"/>
      <c r="C314" s="21" t="s">
        <v>72</v>
      </c>
      <c r="D314" s="13">
        <v>220</v>
      </c>
      <c r="E314" s="22"/>
      <c r="F314" s="23">
        <f>+D314*E314</f>
        <v>0</v>
      </c>
      <c r="G314" s="14">
        <v>2</v>
      </c>
      <c r="H314" s="45">
        <v>0.5</v>
      </c>
      <c r="I314" s="22">
        <f>+F314*H314</f>
        <v>0</v>
      </c>
      <c r="J314" s="20"/>
      <c r="K314" s="22">
        <f>+F314</f>
        <v>0</v>
      </c>
      <c r="L314" s="20"/>
    </row>
    <row r="315" spans="1:12" ht="21" x14ac:dyDescent="0.35">
      <c r="A315" s="51"/>
      <c r="B315" s="28"/>
      <c r="C315" s="29"/>
      <c r="D315" s="16" t="s">
        <v>73</v>
      </c>
      <c r="E315" s="29"/>
      <c r="F315" s="28"/>
      <c r="G315" s="17"/>
      <c r="H315" s="16"/>
      <c r="I315" s="29"/>
      <c r="J315" s="28"/>
      <c r="K315" s="30"/>
      <c r="L315" s="28"/>
    </row>
    <row r="316" spans="1:12" ht="21" x14ac:dyDescent="0.35">
      <c r="A316" s="51"/>
      <c r="B316" s="28"/>
      <c r="C316" s="29"/>
      <c r="D316" s="28"/>
      <c r="E316" s="29"/>
      <c r="F316" s="28"/>
      <c r="G316" s="17"/>
      <c r="H316" s="16"/>
      <c r="I316" s="29"/>
      <c r="J316" s="28"/>
      <c r="K316" s="30"/>
      <c r="L316" s="28"/>
    </row>
    <row r="317" spans="1:12" ht="21" x14ac:dyDescent="0.35">
      <c r="A317" s="51">
        <v>44104</v>
      </c>
      <c r="B317" s="28"/>
      <c r="C317" s="29" t="s">
        <v>66</v>
      </c>
      <c r="D317" s="28"/>
      <c r="E317" s="29"/>
      <c r="F317" s="28"/>
      <c r="G317" s="17"/>
      <c r="H317" s="16"/>
      <c r="I317" s="30">
        <v>1563</v>
      </c>
      <c r="J317" s="31">
        <f>+I317</f>
        <v>1563</v>
      </c>
      <c r="K317" s="30">
        <f>+K314-I317</f>
        <v>-1563</v>
      </c>
      <c r="L317" s="28"/>
    </row>
    <row r="318" spans="1:12" ht="21" x14ac:dyDescent="0.35">
      <c r="A318" s="51">
        <v>44469</v>
      </c>
      <c r="B318" s="28"/>
      <c r="C318" s="29" t="s">
        <v>41</v>
      </c>
      <c r="D318" s="28"/>
      <c r="E318" s="29"/>
      <c r="F318" s="28"/>
      <c r="G318" s="17"/>
      <c r="H318" s="16"/>
      <c r="I318" s="30">
        <f>+$I$13</f>
        <v>0</v>
      </c>
      <c r="J318" s="31">
        <f t="shared" ref="J318:J325" si="30">+J317+I318</f>
        <v>1563</v>
      </c>
      <c r="K318" s="30">
        <f>+K317-I318</f>
        <v>-1563</v>
      </c>
      <c r="L318" s="28"/>
    </row>
    <row r="319" spans="1:12" ht="21" x14ac:dyDescent="0.35">
      <c r="A319" s="51">
        <v>44834</v>
      </c>
      <c r="B319" s="28"/>
      <c r="C319" s="29" t="s">
        <v>41</v>
      </c>
      <c r="D319" s="28"/>
      <c r="E319" s="29"/>
      <c r="F319" s="28"/>
      <c r="G319" s="17"/>
      <c r="H319" s="16"/>
      <c r="I319" s="30">
        <f t="shared" ref="I319:I324" si="31">+$I$13</f>
        <v>0</v>
      </c>
      <c r="J319" s="31">
        <f t="shared" si="30"/>
        <v>1563</v>
      </c>
      <c r="K319" s="30">
        <f>+K318-I319</f>
        <v>-1563</v>
      </c>
      <c r="L319" s="28"/>
    </row>
    <row r="320" spans="1:12" ht="21" x14ac:dyDescent="0.35">
      <c r="A320" s="51">
        <v>45199</v>
      </c>
      <c r="B320" s="28"/>
      <c r="C320" s="29" t="s">
        <v>41</v>
      </c>
      <c r="D320" s="28"/>
      <c r="E320" s="29"/>
      <c r="F320" s="28"/>
      <c r="G320" s="17"/>
      <c r="H320" s="16"/>
      <c r="I320" s="30">
        <f t="shared" si="31"/>
        <v>0</v>
      </c>
      <c r="J320" s="31">
        <f t="shared" si="30"/>
        <v>1563</v>
      </c>
      <c r="K320" s="30">
        <f t="shared" ref="K320:K325" si="32">+K319-I320</f>
        <v>-1563</v>
      </c>
      <c r="L320" s="28"/>
    </row>
    <row r="321" spans="1:12" ht="21" x14ac:dyDescent="0.35">
      <c r="A321" s="51">
        <v>45565</v>
      </c>
      <c r="B321" s="28"/>
      <c r="C321" s="29" t="s">
        <v>41</v>
      </c>
      <c r="D321" s="28"/>
      <c r="E321" s="29"/>
      <c r="F321" s="28"/>
      <c r="G321" s="29"/>
      <c r="H321" s="28"/>
      <c r="I321" s="30">
        <f t="shared" si="31"/>
        <v>0</v>
      </c>
      <c r="J321" s="31">
        <f t="shared" si="30"/>
        <v>1563</v>
      </c>
      <c r="K321" s="30">
        <f t="shared" si="32"/>
        <v>-1563</v>
      </c>
      <c r="L321" s="28"/>
    </row>
    <row r="322" spans="1:12" ht="21" x14ac:dyDescent="0.35">
      <c r="A322" s="51">
        <v>45930</v>
      </c>
      <c r="B322" s="28"/>
      <c r="C322" s="29" t="s">
        <v>41</v>
      </c>
      <c r="D322" s="28"/>
      <c r="E322" s="29"/>
      <c r="F322" s="28"/>
      <c r="G322" s="29"/>
      <c r="H322" s="28"/>
      <c r="I322" s="30">
        <f t="shared" si="31"/>
        <v>0</v>
      </c>
      <c r="J322" s="31">
        <f t="shared" si="30"/>
        <v>1563</v>
      </c>
      <c r="K322" s="30">
        <f t="shared" si="32"/>
        <v>-1563</v>
      </c>
      <c r="L322" s="28"/>
    </row>
    <row r="323" spans="1:12" ht="21" x14ac:dyDescent="0.35">
      <c r="A323" s="51">
        <v>46295</v>
      </c>
      <c r="B323" s="28"/>
      <c r="C323" s="29" t="s">
        <v>41</v>
      </c>
      <c r="D323" s="28"/>
      <c r="E323" s="29"/>
      <c r="F323" s="28"/>
      <c r="G323" s="29"/>
      <c r="H323" s="28"/>
      <c r="I323" s="30">
        <f t="shared" si="31"/>
        <v>0</v>
      </c>
      <c r="J323" s="31">
        <f t="shared" si="30"/>
        <v>1563</v>
      </c>
      <c r="K323" s="30">
        <f t="shared" si="32"/>
        <v>-1563</v>
      </c>
      <c r="L323" s="28"/>
    </row>
    <row r="324" spans="1:12" ht="21" x14ac:dyDescent="0.35">
      <c r="A324" s="51">
        <v>46660</v>
      </c>
      <c r="B324" s="28"/>
      <c r="C324" s="29" t="s">
        <v>41</v>
      </c>
      <c r="D324" s="28"/>
      <c r="E324" s="29"/>
      <c r="F324" s="28"/>
      <c r="G324" s="29"/>
      <c r="H324" s="28"/>
      <c r="I324" s="30">
        <f t="shared" si="31"/>
        <v>0</v>
      </c>
      <c r="J324" s="31">
        <f t="shared" si="30"/>
        <v>1563</v>
      </c>
      <c r="K324" s="30">
        <f t="shared" si="32"/>
        <v>-1563</v>
      </c>
      <c r="L324" s="28"/>
    </row>
    <row r="325" spans="1:12" ht="21" x14ac:dyDescent="0.35">
      <c r="A325" s="51">
        <v>47026</v>
      </c>
      <c r="B325" s="28"/>
      <c r="C325" s="29" t="s">
        <v>67</v>
      </c>
      <c r="D325" s="28"/>
      <c r="E325" s="29"/>
      <c r="F325" s="28"/>
      <c r="G325" s="29"/>
      <c r="H325" s="28"/>
      <c r="I325" s="30">
        <v>4686</v>
      </c>
      <c r="J325" s="31">
        <f t="shared" si="30"/>
        <v>6249</v>
      </c>
      <c r="K325" s="30">
        <f t="shared" si="32"/>
        <v>-6249</v>
      </c>
      <c r="L325" s="28"/>
    </row>
    <row r="326" spans="1:12" ht="21" x14ac:dyDescent="0.35">
      <c r="A326" s="53"/>
      <c r="B326" s="28"/>
      <c r="C326" s="29"/>
      <c r="D326" s="28"/>
      <c r="E326" s="29"/>
      <c r="F326" s="28"/>
      <c r="G326" s="29"/>
      <c r="H326" s="28"/>
      <c r="I326" s="30"/>
      <c r="J326" s="31"/>
      <c r="K326" s="30"/>
      <c r="L326" s="28"/>
    </row>
    <row r="327" spans="1:12" ht="21" x14ac:dyDescent="0.35">
      <c r="A327" s="54"/>
      <c r="B327" s="36"/>
      <c r="C327" s="55"/>
      <c r="D327" s="36"/>
      <c r="E327" s="55"/>
      <c r="F327" s="36"/>
      <c r="G327" s="55"/>
      <c r="H327" s="36"/>
      <c r="I327" s="55"/>
      <c r="J327" s="36"/>
      <c r="K327" s="55"/>
      <c r="L327" s="36"/>
    </row>
    <row r="330" spans="1:12" ht="21" x14ac:dyDescent="0.35">
      <c r="A330" s="115" t="s">
        <v>0</v>
      </c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1:12" ht="2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 t="s">
        <v>1</v>
      </c>
      <c r="K331" s="116" t="s">
        <v>2</v>
      </c>
      <c r="L331" s="116"/>
    </row>
    <row r="332" spans="1:12" ht="2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 t="s">
        <v>3</v>
      </c>
      <c r="K332" s="117" t="s">
        <v>69</v>
      </c>
      <c r="L332" s="117"/>
    </row>
    <row r="333" spans="1:12" ht="21" x14ac:dyDescent="0.35">
      <c r="A333" s="2" t="s">
        <v>4</v>
      </c>
      <c r="B333" s="114" t="s">
        <v>70</v>
      </c>
      <c r="C333" s="114"/>
      <c r="D333" s="3" t="s">
        <v>6</v>
      </c>
      <c r="E333" s="113">
        <v>1</v>
      </c>
      <c r="F333" s="113"/>
      <c r="G333" s="4" t="s">
        <v>8</v>
      </c>
      <c r="H333" s="5"/>
      <c r="I333" s="113" t="s">
        <v>72</v>
      </c>
      <c r="J333" s="113"/>
      <c r="K333" s="3" t="s">
        <v>10</v>
      </c>
      <c r="L333" s="48" t="s">
        <v>64</v>
      </c>
    </row>
    <row r="334" spans="1:12" ht="21" x14ac:dyDescent="0.35">
      <c r="A334" s="4" t="s">
        <v>12</v>
      </c>
      <c r="B334" s="4"/>
      <c r="C334" s="6" t="s">
        <v>42</v>
      </c>
      <c r="D334" s="112"/>
      <c r="E334" s="112"/>
      <c r="F334" s="112"/>
      <c r="G334" s="2" t="s">
        <v>13</v>
      </c>
      <c r="H334" s="2"/>
      <c r="I334" s="2"/>
      <c r="J334" s="114"/>
      <c r="K334" s="114"/>
      <c r="L334" s="114"/>
    </row>
    <row r="335" spans="1:12" ht="21" x14ac:dyDescent="0.35">
      <c r="A335" s="7" t="s">
        <v>14</v>
      </c>
      <c r="B335" s="114" t="s">
        <v>68</v>
      </c>
      <c r="C335" s="114"/>
      <c r="D335" s="114"/>
      <c r="E335" s="114"/>
      <c r="F335" s="114"/>
      <c r="G335" s="114"/>
      <c r="H335" s="114"/>
      <c r="I335" s="114"/>
      <c r="J335" s="7"/>
      <c r="K335" s="7" t="s">
        <v>15</v>
      </c>
      <c r="L335" s="49"/>
    </row>
    <row r="336" spans="1:12" s="1" customFormat="1" ht="21" x14ac:dyDescent="0.35">
      <c r="A336" s="9" t="s">
        <v>17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s="1" customFormat="1" ht="21" x14ac:dyDescent="0.35">
      <c r="A337" s="9" t="s">
        <v>18</v>
      </c>
      <c r="B337" s="7"/>
      <c r="C337" s="7"/>
      <c r="D337" s="7"/>
      <c r="E337" s="7"/>
      <c r="F337" s="7"/>
      <c r="G337" s="7"/>
      <c r="H337" s="7" t="s">
        <v>19</v>
      </c>
      <c r="I337" s="7"/>
      <c r="J337" s="7"/>
      <c r="K337" s="10"/>
      <c r="L337" s="7"/>
    </row>
    <row r="338" spans="1:12" ht="2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1" x14ac:dyDescent="0.35">
      <c r="A339" s="13"/>
      <c r="B339" s="13"/>
      <c r="C339" s="14"/>
      <c r="D339" s="13" t="s">
        <v>20</v>
      </c>
      <c r="E339" s="14" t="s">
        <v>21</v>
      </c>
      <c r="F339" s="13"/>
      <c r="G339" s="14" t="s">
        <v>22</v>
      </c>
      <c r="H339" s="13" t="s">
        <v>23</v>
      </c>
      <c r="I339" s="14" t="s">
        <v>24</v>
      </c>
      <c r="J339" s="13" t="s">
        <v>24</v>
      </c>
      <c r="K339" s="14"/>
      <c r="L339" s="13"/>
    </row>
    <row r="340" spans="1:12" ht="21" x14ac:dyDescent="0.35">
      <c r="A340" s="16" t="s">
        <v>25</v>
      </c>
      <c r="B340" s="16" t="s">
        <v>26</v>
      </c>
      <c r="C340" s="17" t="s">
        <v>27</v>
      </c>
      <c r="D340" s="16" t="s">
        <v>28</v>
      </c>
      <c r="E340" s="18" t="s">
        <v>29</v>
      </c>
      <c r="F340" s="16" t="s">
        <v>30</v>
      </c>
      <c r="G340" s="17" t="s">
        <v>31</v>
      </c>
      <c r="H340" s="16" t="s">
        <v>32</v>
      </c>
      <c r="I340" s="17" t="s">
        <v>33</v>
      </c>
      <c r="J340" s="16" t="s">
        <v>34</v>
      </c>
      <c r="K340" s="17" t="s">
        <v>35</v>
      </c>
      <c r="L340" s="16" t="s">
        <v>36</v>
      </c>
    </row>
    <row r="341" spans="1:12" ht="21" x14ac:dyDescent="0.35">
      <c r="A341" s="50"/>
      <c r="B341" s="16"/>
      <c r="C341" s="17"/>
      <c r="D341" s="16"/>
      <c r="E341" s="18" t="s">
        <v>37</v>
      </c>
      <c r="F341" s="16"/>
      <c r="G341" s="17"/>
      <c r="H341" s="16" t="s">
        <v>38</v>
      </c>
      <c r="I341" s="17"/>
      <c r="J341" s="16"/>
      <c r="K341" s="17"/>
      <c r="L341" s="16"/>
    </row>
    <row r="342" spans="1:12" ht="21" x14ac:dyDescent="0.35">
      <c r="A342" s="51">
        <v>44012</v>
      </c>
      <c r="B342" s="52"/>
      <c r="C342" s="21" t="s">
        <v>74</v>
      </c>
      <c r="D342" s="13">
        <v>70</v>
      </c>
      <c r="E342" s="22"/>
      <c r="F342" s="23">
        <f>+D342*E342</f>
        <v>0</v>
      </c>
      <c r="G342" s="14">
        <v>2</v>
      </c>
      <c r="H342" s="45">
        <v>0.5</v>
      </c>
      <c r="I342" s="22">
        <f>+F342*H342</f>
        <v>0</v>
      </c>
      <c r="J342" s="20"/>
      <c r="K342" s="22">
        <f>+F342</f>
        <v>0</v>
      </c>
      <c r="L342" s="20"/>
    </row>
    <row r="343" spans="1:12" ht="21" x14ac:dyDescent="0.35">
      <c r="A343" s="51"/>
      <c r="B343" s="28"/>
      <c r="C343" s="29"/>
      <c r="D343" s="16" t="s">
        <v>73</v>
      </c>
      <c r="E343" s="29"/>
      <c r="F343" s="28"/>
      <c r="G343" s="17"/>
      <c r="H343" s="16"/>
      <c r="I343" s="29"/>
      <c r="J343" s="28"/>
      <c r="K343" s="30"/>
      <c r="L343" s="28"/>
    </row>
    <row r="344" spans="1:12" ht="21" x14ac:dyDescent="0.35">
      <c r="A344" s="51"/>
      <c r="B344" s="28"/>
      <c r="C344" s="29"/>
      <c r="D344" s="28"/>
      <c r="E344" s="29"/>
      <c r="F344" s="28"/>
      <c r="G344" s="17"/>
      <c r="H344" s="16"/>
      <c r="I344" s="29"/>
      <c r="J344" s="28"/>
      <c r="K344" s="30"/>
      <c r="L344" s="28"/>
    </row>
    <row r="345" spans="1:12" ht="21" x14ac:dyDescent="0.35">
      <c r="A345" s="51">
        <v>44104</v>
      </c>
      <c r="B345" s="28"/>
      <c r="C345" s="29" t="s">
        <v>66</v>
      </c>
      <c r="D345" s="28"/>
      <c r="E345" s="29"/>
      <c r="F345" s="28"/>
      <c r="G345" s="17"/>
      <c r="H345" s="16"/>
      <c r="I345" s="30">
        <v>1563</v>
      </c>
      <c r="J345" s="31">
        <f>+I345</f>
        <v>1563</v>
      </c>
      <c r="K345" s="30">
        <f>+K342-I345</f>
        <v>-1563</v>
      </c>
      <c r="L345" s="28"/>
    </row>
    <row r="346" spans="1:12" ht="21" x14ac:dyDescent="0.35">
      <c r="A346" s="51">
        <v>44469</v>
      </c>
      <c r="B346" s="28"/>
      <c r="C346" s="29" t="s">
        <v>41</v>
      </c>
      <c r="D346" s="28"/>
      <c r="E346" s="29"/>
      <c r="F346" s="28"/>
      <c r="G346" s="17"/>
      <c r="H346" s="16"/>
      <c r="I346" s="30">
        <f>+$I$13</f>
        <v>0</v>
      </c>
      <c r="J346" s="31">
        <f t="shared" ref="J346:J353" si="33">+J345+I346</f>
        <v>1563</v>
      </c>
      <c r="K346" s="30">
        <f>+K345-I346</f>
        <v>-1563</v>
      </c>
      <c r="L346" s="28"/>
    </row>
    <row r="347" spans="1:12" ht="21" x14ac:dyDescent="0.35">
      <c r="A347" s="51">
        <v>44834</v>
      </c>
      <c r="B347" s="28"/>
      <c r="C347" s="29" t="s">
        <v>41</v>
      </c>
      <c r="D347" s="28"/>
      <c r="E347" s="29"/>
      <c r="F347" s="28"/>
      <c r="G347" s="17"/>
      <c r="H347" s="16"/>
      <c r="I347" s="30">
        <f t="shared" ref="I347:I352" si="34">+$I$13</f>
        <v>0</v>
      </c>
      <c r="J347" s="31">
        <f t="shared" si="33"/>
        <v>1563</v>
      </c>
      <c r="K347" s="30">
        <f>+K346-I347</f>
        <v>-1563</v>
      </c>
      <c r="L347" s="28"/>
    </row>
    <row r="348" spans="1:12" ht="21" x14ac:dyDescent="0.35">
      <c r="A348" s="51">
        <v>45199</v>
      </c>
      <c r="B348" s="28"/>
      <c r="C348" s="29" t="s">
        <v>41</v>
      </c>
      <c r="D348" s="28"/>
      <c r="E348" s="29"/>
      <c r="F348" s="28"/>
      <c r="G348" s="17"/>
      <c r="H348" s="16"/>
      <c r="I348" s="30">
        <f t="shared" si="34"/>
        <v>0</v>
      </c>
      <c r="J348" s="31">
        <f t="shared" si="33"/>
        <v>1563</v>
      </c>
      <c r="K348" s="30">
        <f t="shared" ref="K348:K353" si="35">+K347-I348</f>
        <v>-1563</v>
      </c>
      <c r="L348" s="28"/>
    </row>
    <row r="349" spans="1:12" ht="21" x14ac:dyDescent="0.35">
      <c r="A349" s="51">
        <v>45565</v>
      </c>
      <c r="B349" s="28"/>
      <c r="C349" s="29" t="s">
        <v>41</v>
      </c>
      <c r="D349" s="28"/>
      <c r="E349" s="29"/>
      <c r="F349" s="28"/>
      <c r="G349" s="29"/>
      <c r="H349" s="28"/>
      <c r="I349" s="30">
        <f t="shared" si="34"/>
        <v>0</v>
      </c>
      <c r="J349" s="31">
        <f t="shared" si="33"/>
        <v>1563</v>
      </c>
      <c r="K349" s="30">
        <f t="shared" si="35"/>
        <v>-1563</v>
      </c>
      <c r="L349" s="28"/>
    </row>
    <row r="350" spans="1:12" ht="21" x14ac:dyDescent="0.35">
      <c r="A350" s="51">
        <v>45930</v>
      </c>
      <c r="B350" s="28"/>
      <c r="C350" s="29" t="s">
        <v>41</v>
      </c>
      <c r="D350" s="28"/>
      <c r="E350" s="29"/>
      <c r="F350" s="28"/>
      <c r="G350" s="29"/>
      <c r="H350" s="28"/>
      <c r="I350" s="30">
        <f t="shared" si="34"/>
        <v>0</v>
      </c>
      <c r="J350" s="31">
        <f t="shared" si="33"/>
        <v>1563</v>
      </c>
      <c r="K350" s="30">
        <f t="shared" si="35"/>
        <v>-1563</v>
      </c>
      <c r="L350" s="28"/>
    </row>
    <row r="351" spans="1:12" ht="21" x14ac:dyDescent="0.35">
      <c r="A351" s="51">
        <v>46295</v>
      </c>
      <c r="B351" s="28"/>
      <c r="C351" s="29" t="s">
        <v>41</v>
      </c>
      <c r="D351" s="28"/>
      <c r="E351" s="29"/>
      <c r="F351" s="28"/>
      <c r="G351" s="29"/>
      <c r="H351" s="28"/>
      <c r="I351" s="30">
        <f t="shared" si="34"/>
        <v>0</v>
      </c>
      <c r="J351" s="31">
        <f t="shared" si="33"/>
        <v>1563</v>
      </c>
      <c r="K351" s="30">
        <f t="shared" si="35"/>
        <v>-1563</v>
      </c>
      <c r="L351" s="28"/>
    </row>
    <row r="352" spans="1:12" ht="21" x14ac:dyDescent="0.35">
      <c r="A352" s="51">
        <v>46660</v>
      </c>
      <c r="B352" s="28"/>
      <c r="C352" s="29" t="s">
        <v>41</v>
      </c>
      <c r="D352" s="28"/>
      <c r="E352" s="29"/>
      <c r="F352" s="28"/>
      <c r="G352" s="29"/>
      <c r="H352" s="28"/>
      <c r="I352" s="30">
        <f t="shared" si="34"/>
        <v>0</v>
      </c>
      <c r="J352" s="31">
        <f t="shared" si="33"/>
        <v>1563</v>
      </c>
      <c r="K352" s="30">
        <f t="shared" si="35"/>
        <v>-1563</v>
      </c>
      <c r="L352" s="28"/>
    </row>
    <row r="353" spans="1:12" ht="21" x14ac:dyDescent="0.35">
      <c r="A353" s="51">
        <v>47026</v>
      </c>
      <c r="B353" s="28"/>
      <c r="C353" s="29" t="s">
        <v>67</v>
      </c>
      <c r="D353" s="28"/>
      <c r="E353" s="29"/>
      <c r="F353" s="28"/>
      <c r="G353" s="29"/>
      <c r="H353" s="28"/>
      <c r="I353" s="30">
        <v>4686</v>
      </c>
      <c r="J353" s="31">
        <f t="shared" si="33"/>
        <v>6249</v>
      </c>
      <c r="K353" s="30">
        <f t="shared" si="35"/>
        <v>-6249</v>
      </c>
      <c r="L353" s="28"/>
    </row>
    <row r="354" spans="1:12" ht="21" x14ac:dyDescent="0.35">
      <c r="A354" s="53"/>
      <c r="B354" s="28"/>
      <c r="C354" s="29"/>
      <c r="D354" s="28"/>
      <c r="E354" s="29"/>
      <c r="F354" s="28"/>
      <c r="G354" s="29"/>
      <c r="H354" s="28"/>
      <c r="I354" s="30"/>
      <c r="J354" s="31"/>
      <c r="K354" s="30"/>
      <c r="L354" s="28"/>
    </row>
    <row r="355" spans="1:12" ht="21" x14ac:dyDescent="0.35">
      <c r="A355" s="54"/>
      <c r="B355" s="36"/>
      <c r="C355" s="55"/>
      <c r="D355" s="36"/>
      <c r="E355" s="55"/>
      <c r="F355" s="36"/>
      <c r="G355" s="55"/>
      <c r="H355" s="36"/>
      <c r="I355" s="55"/>
      <c r="J355" s="36"/>
      <c r="K355" s="55"/>
      <c r="L355" s="36"/>
    </row>
    <row r="357" spans="1:12" ht="21" x14ac:dyDescent="0.35">
      <c r="A357" s="115" t="s">
        <v>0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1:12" ht="2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 t="s">
        <v>1</v>
      </c>
      <c r="K358" s="116" t="s">
        <v>2</v>
      </c>
      <c r="L358" s="116"/>
    </row>
    <row r="359" spans="1:12" ht="2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 t="s">
        <v>3</v>
      </c>
      <c r="K359" s="117" t="s">
        <v>69</v>
      </c>
      <c r="L359" s="117"/>
    </row>
    <row r="360" spans="1:12" ht="21" x14ac:dyDescent="0.35">
      <c r="A360" s="2" t="s">
        <v>4</v>
      </c>
      <c r="B360" s="114" t="s">
        <v>70</v>
      </c>
      <c r="C360" s="114"/>
      <c r="D360" s="58" t="s">
        <v>6</v>
      </c>
      <c r="E360" s="113">
        <v>1</v>
      </c>
      <c r="F360" s="113"/>
      <c r="G360" s="4" t="s">
        <v>8</v>
      </c>
      <c r="H360" s="5"/>
      <c r="I360" s="138" t="s">
        <v>75</v>
      </c>
      <c r="J360" s="138"/>
      <c r="K360" s="58" t="s">
        <v>10</v>
      </c>
      <c r="L360" s="48" t="s">
        <v>64</v>
      </c>
    </row>
    <row r="361" spans="1:12" ht="21" x14ac:dyDescent="0.35">
      <c r="A361" s="4" t="s">
        <v>12</v>
      </c>
      <c r="B361" s="4"/>
      <c r="C361" s="6" t="s">
        <v>42</v>
      </c>
      <c r="D361" s="112"/>
      <c r="E361" s="112"/>
      <c r="F361" s="112"/>
      <c r="G361" s="2" t="s">
        <v>13</v>
      </c>
      <c r="H361" s="2"/>
      <c r="I361" s="2"/>
      <c r="J361" s="114"/>
      <c r="K361" s="114"/>
      <c r="L361" s="114"/>
    </row>
    <row r="362" spans="1:12" ht="21" x14ac:dyDescent="0.35">
      <c r="A362" s="7" t="s">
        <v>14</v>
      </c>
      <c r="B362" s="114" t="s">
        <v>68</v>
      </c>
      <c r="C362" s="114"/>
      <c r="D362" s="114"/>
      <c r="E362" s="114"/>
      <c r="F362" s="114"/>
      <c r="G362" s="114"/>
      <c r="H362" s="114"/>
      <c r="I362" s="114"/>
      <c r="J362" s="7"/>
      <c r="K362" s="7" t="s">
        <v>15</v>
      </c>
      <c r="L362" s="49"/>
    </row>
    <row r="363" spans="1:12" s="1" customFormat="1" ht="21" x14ac:dyDescent="0.35">
      <c r="A363" s="9" t="s">
        <v>17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s="1" customFormat="1" ht="21" x14ac:dyDescent="0.35">
      <c r="A364" s="9" t="s">
        <v>18</v>
      </c>
      <c r="B364" s="7"/>
      <c r="C364" s="7"/>
      <c r="D364" s="7"/>
      <c r="E364" s="7"/>
      <c r="F364" s="7"/>
      <c r="G364" s="7"/>
      <c r="H364" s="7" t="s">
        <v>19</v>
      </c>
      <c r="I364" s="7"/>
      <c r="J364" s="7"/>
      <c r="K364" s="10"/>
      <c r="L364" s="7"/>
    </row>
    <row r="365" spans="1:12" ht="2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1" x14ac:dyDescent="0.35">
      <c r="A366" s="13"/>
      <c r="B366" s="13"/>
      <c r="C366" s="14"/>
      <c r="D366" s="13" t="s">
        <v>20</v>
      </c>
      <c r="E366" s="14" t="s">
        <v>21</v>
      </c>
      <c r="F366" s="13"/>
      <c r="G366" s="14" t="s">
        <v>22</v>
      </c>
      <c r="H366" s="13" t="s">
        <v>23</v>
      </c>
      <c r="I366" s="14" t="s">
        <v>24</v>
      </c>
      <c r="J366" s="13" t="s">
        <v>24</v>
      </c>
      <c r="K366" s="14"/>
      <c r="L366" s="13"/>
    </row>
    <row r="367" spans="1:12" ht="21" x14ac:dyDescent="0.35">
      <c r="A367" s="16" t="s">
        <v>25</v>
      </c>
      <c r="B367" s="16" t="s">
        <v>26</v>
      </c>
      <c r="C367" s="17" t="s">
        <v>27</v>
      </c>
      <c r="D367" s="16" t="s">
        <v>28</v>
      </c>
      <c r="E367" s="18" t="s">
        <v>29</v>
      </c>
      <c r="F367" s="16" t="s">
        <v>30</v>
      </c>
      <c r="G367" s="17" t="s">
        <v>31</v>
      </c>
      <c r="H367" s="16" t="s">
        <v>32</v>
      </c>
      <c r="I367" s="17" t="s">
        <v>33</v>
      </c>
      <c r="J367" s="16" t="s">
        <v>34</v>
      </c>
      <c r="K367" s="17" t="s">
        <v>35</v>
      </c>
      <c r="L367" s="16" t="s">
        <v>36</v>
      </c>
    </row>
    <row r="368" spans="1:12" ht="21" x14ac:dyDescent="0.35">
      <c r="A368" s="50"/>
      <c r="B368" s="16"/>
      <c r="C368" s="17"/>
      <c r="D368" s="16"/>
      <c r="E368" s="18" t="s">
        <v>37</v>
      </c>
      <c r="F368" s="16"/>
      <c r="G368" s="17"/>
      <c r="H368" s="16" t="s">
        <v>38</v>
      </c>
      <c r="I368" s="17"/>
      <c r="J368" s="16"/>
      <c r="K368" s="17"/>
      <c r="L368" s="16"/>
    </row>
    <row r="369" spans="1:12" ht="21" x14ac:dyDescent="0.35">
      <c r="A369" s="51">
        <v>44012</v>
      </c>
      <c r="B369" s="52"/>
      <c r="C369" s="21" t="s">
        <v>75</v>
      </c>
      <c r="D369" s="13">
        <v>1</v>
      </c>
      <c r="E369" s="22"/>
      <c r="F369" s="23">
        <f>+D369*E369</f>
        <v>0</v>
      </c>
      <c r="G369" s="14">
        <v>2</v>
      </c>
      <c r="H369" s="45">
        <v>0.5</v>
      </c>
      <c r="I369" s="22">
        <f>+F369*H369</f>
        <v>0</v>
      </c>
      <c r="J369" s="20"/>
      <c r="K369" s="22">
        <f>+F369</f>
        <v>0</v>
      </c>
      <c r="L369" s="20"/>
    </row>
    <row r="370" spans="1:12" ht="21" x14ac:dyDescent="0.35">
      <c r="A370" s="51"/>
      <c r="B370" s="28"/>
      <c r="C370" s="29"/>
      <c r="D370" s="16" t="s">
        <v>73</v>
      </c>
      <c r="E370" s="29"/>
      <c r="F370" s="28"/>
      <c r="G370" s="17"/>
      <c r="H370" s="16"/>
      <c r="I370" s="29"/>
      <c r="J370" s="28"/>
      <c r="K370" s="30"/>
      <c r="L370" s="28"/>
    </row>
    <row r="371" spans="1:12" ht="21" x14ac:dyDescent="0.35">
      <c r="A371" s="51"/>
      <c r="B371" s="28"/>
      <c r="C371" s="29"/>
      <c r="D371" s="28"/>
      <c r="E371" s="29"/>
      <c r="F371" s="28"/>
      <c r="G371" s="17"/>
      <c r="H371" s="16"/>
      <c r="I371" s="29"/>
      <c r="J371" s="28"/>
      <c r="K371" s="30"/>
      <c r="L371" s="28"/>
    </row>
    <row r="372" spans="1:12" ht="21" x14ac:dyDescent="0.35">
      <c r="A372" s="51">
        <v>44104</v>
      </c>
      <c r="B372" s="28"/>
      <c r="C372" s="29" t="s">
        <v>66</v>
      </c>
      <c r="D372" s="28"/>
      <c r="E372" s="29"/>
      <c r="F372" s="28"/>
      <c r="G372" s="17"/>
      <c r="H372" s="16"/>
      <c r="I372" s="30">
        <v>1563</v>
      </c>
      <c r="J372" s="31">
        <f>+I372</f>
        <v>1563</v>
      </c>
      <c r="K372" s="30">
        <f>+K369-I372</f>
        <v>-1563</v>
      </c>
      <c r="L372" s="28"/>
    </row>
    <row r="373" spans="1:12" ht="21" x14ac:dyDescent="0.35">
      <c r="A373" s="51">
        <v>44469</v>
      </c>
      <c r="B373" s="28"/>
      <c r="C373" s="29" t="s">
        <v>41</v>
      </c>
      <c r="D373" s="28"/>
      <c r="E373" s="29"/>
      <c r="F373" s="28"/>
      <c r="G373" s="17"/>
      <c r="H373" s="16"/>
      <c r="I373" s="30">
        <f>+$I$13</f>
        <v>0</v>
      </c>
      <c r="J373" s="31">
        <f t="shared" ref="J373:J380" si="36">+J372+I373</f>
        <v>1563</v>
      </c>
      <c r="K373" s="30">
        <f>+K372-I373</f>
        <v>-1563</v>
      </c>
      <c r="L373" s="28"/>
    </row>
    <row r="374" spans="1:12" ht="21" x14ac:dyDescent="0.35">
      <c r="A374" s="51">
        <v>44834</v>
      </c>
      <c r="B374" s="28"/>
      <c r="C374" s="29" t="s">
        <v>41</v>
      </c>
      <c r="D374" s="28"/>
      <c r="E374" s="29"/>
      <c r="F374" s="28"/>
      <c r="G374" s="17"/>
      <c r="H374" s="16"/>
      <c r="I374" s="30">
        <f t="shared" ref="I374:I379" si="37">+$I$13</f>
        <v>0</v>
      </c>
      <c r="J374" s="31">
        <f t="shared" si="36"/>
        <v>1563</v>
      </c>
      <c r="K374" s="30">
        <f>+K373-I374</f>
        <v>-1563</v>
      </c>
      <c r="L374" s="28"/>
    </row>
    <row r="375" spans="1:12" ht="21" x14ac:dyDescent="0.35">
      <c r="A375" s="51">
        <v>45199</v>
      </c>
      <c r="B375" s="28"/>
      <c r="C375" s="29" t="s">
        <v>41</v>
      </c>
      <c r="D375" s="28"/>
      <c r="E375" s="29"/>
      <c r="F375" s="28"/>
      <c r="G375" s="17"/>
      <c r="H375" s="16"/>
      <c r="I375" s="30">
        <f t="shared" si="37"/>
        <v>0</v>
      </c>
      <c r="J375" s="31">
        <f t="shared" si="36"/>
        <v>1563</v>
      </c>
      <c r="K375" s="30">
        <f t="shared" ref="K375:K380" si="38">+K374-I375</f>
        <v>-1563</v>
      </c>
      <c r="L375" s="28"/>
    </row>
    <row r="376" spans="1:12" ht="21" x14ac:dyDescent="0.35">
      <c r="A376" s="51">
        <v>45565</v>
      </c>
      <c r="B376" s="28"/>
      <c r="C376" s="29" t="s">
        <v>41</v>
      </c>
      <c r="D376" s="28"/>
      <c r="E376" s="29"/>
      <c r="F376" s="28"/>
      <c r="G376" s="29"/>
      <c r="H376" s="28"/>
      <c r="I376" s="30">
        <f t="shared" si="37"/>
        <v>0</v>
      </c>
      <c r="J376" s="31">
        <f t="shared" si="36"/>
        <v>1563</v>
      </c>
      <c r="K376" s="30">
        <f t="shared" si="38"/>
        <v>-1563</v>
      </c>
      <c r="L376" s="28"/>
    </row>
    <row r="377" spans="1:12" ht="21" x14ac:dyDescent="0.35">
      <c r="A377" s="51">
        <v>45930</v>
      </c>
      <c r="B377" s="28"/>
      <c r="C377" s="29" t="s">
        <v>41</v>
      </c>
      <c r="D377" s="28"/>
      <c r="E377" s="29"/>
      <c r="F377" s="28"/>
      <c r="G377" s="29"/>
      <c r="H377" s="28"/>
      <c r="I377" s="30">
        <f t="shared" si="37"/>
        <v>0</v>
      </c>
      <c r="J377" s="31">
        <f t="shared" si="36"/>
        <v>1563</v>
      </c>
      <c r="K377" s="30">
        <f t="shared" si="38"/>
        <v>-1563</v>
      </c>
      <c r="L377" s="28"/>
    </row>
    <row r="378" spans="1:12" ht="21" x14ac:dyDescent="0.35">
      <c r="A378" s="51">
        <v>46295</v>
      </c>
      <c r="B378" s="28"/>
      <c r="C378" s="29" t="s">
        <v>41</v>
      </c>
      <c r="D378" s="28"/>
      <c r="E378" s="29"/>
      <c r="F378" s="28"/>
      <c r="G378" s="29"/>
      <c r="H378" s="28"/>
      <c r="I378" s="30">
        <f t="shared" si="37"/>
        <v>0</v>
      </c>
      <c r="J378" s="31">
        <f t="shared" si="36"/>
        <v>1563</v>
      </c>
      <c r="K378" s="30">
        <f t="shared" si="38"/>
        <v>-1563</v>
      </c>
      <c r="L378" s="28"/>
    </row>
    <row r="379" spans="1:12" ht="21" x14ac:dyDescent="0.35">
      <c r="A379" s="51">
        <v>46660</v>
      </c>
      <c r="B379" s="28"/>
      <c r="C379" s="29" t="s">
        <v>41</v>
      </c>
      <c r="D379" s="28"/>
      <c r="E379" s="29"/>
      <c r="F379" s="28"/>
      <c r="G379" s="29"/>
      <c r="H379" s="28"/>
      <c r="I379" s="30">
        <f t="shared" si="37"/>
        <v>0</v>
      </c>
      <c r="J379" s="31">
        <f t="shared" si="36"/>
        <v>1563</v>
      </c>
      <c r="K379" s="30">
        <f t="shared" si="38"/>
        <v>-1563</v>
      </c>
      <c r="L379" s="28"/>
    </row>
    <row r="380" spans="1:12" ht="21" x14ac:dyDescent="0.35">
      <c r="A380" s="51">
        <v>47026</v>
      </c>
      <c r="B380" s="28"/>
      <c r="C380" s="29" t="s">
        <v>67</v>
      </c>
      <c r="D380" s="28"/>
      <c r="E380" s="29"/>
      <c r="F380" s="28"/>
      <c r="G380" s="29"/>
      <c r="H380" s="28"/>
      <c r="I380" s="30">
        <v>4686</v>
      </c>
      <c r="J380" s="31">
        <f t="shared" si="36"/>
        <v>6249</v>
      </c>
      <c r="K380" s="30">
        <f t="shared" si="38"/>
        <v>-6249</v>
      </c>
      <c r="L380" s="28"/>
    </row>
    <row r="381" spans="1:12" s="62" customFormat="1" ht="21" x14ac:dyDescent="0.35">
      <c r="A381" s="54"/>
      <c r="B381" s="36"/>
      <c r="C381" s="55"/>
      <c r="D381" s="36"/>
      <c r="E381" s="55"/>
      <c r="F381" s="36"/>
      <c r="G381" s="55"/>
      <c r="H381" s="36"/>
      <c r="I381" s="42"/>
      <c r="J381" s="37"/>
      <c r="K381" s="42"/>
      <c r="L381" s="36"/>
    </row>
  </sheetData>
  <mergeCells count="126">
    <mergeCell ref="B333:C333"/>
    <mergeCell ref="E333:F333"/>
    <mergeCell ref="I333:J333"/>
    <mergeCell ref="D334:F334"/>
    <mergeCell ref="J334:L334"/>
    <mergeCell ref="B335:I335"/>
    <mergeCell ref="J306:L306"/>
    <mergeCell ref="B307:I307"/>
    <mergeCell ref="A330:L330"/>
    <mergeCell ref="K331:L331"/>
    <mergeCell ref="K332:L332"/>
    <mergeCell ref="D279:F279"/>
    <mergeCell ref="J279:L279"/>
    <mergeCell ref="B280:I280"/>
    <mergeCell ref="A302:L302"/>
    <mergeCell ref="K303:L303"/>
    <mergeCell ref="K304:L304"/>
    <mergeCell ref="B252:I252"/>
    <mergeCell ref="A275:L275"/>
    <mergeCell ref="K276:L276"/>
    <mergeCell ref="K277:L277"/>
    <mergeCell ref="B278:C278"/>
    <mergeCell ref="E278:F278"/>
    <mergeCell ref="I278:J278"/>
    <mergeCell ref="E250:F250"/>
    <mergeCell ref="I250:J250"/>
    <mergeCell ref="D251:F251"/>
    <mergeCell ref="J251:L251"/>
    <mergeCell ref="E222:F222"/>
    <mergeCell ref="I222:J222"/>
    <mergeCell ref="D223:F223"/>
    <mergeCell ref="J223:L223"/>
    <mergeCell ref="B224:I224"/>
    <mergeCell ref="A247:L247"/>
    <mergeCell ref="A137:L137"/>
    <mergeCell ref="K138:L138"/>
    <mergeCell ref="K139:L139"/>
    <mergeCell ref="B194:C194"/>
    <mergeCell ref="E194:F194"/>
    <mergeCell ref="I194:J194"/>
    <mergeCell ref="D168:F168"/>
    <mergeCell ref="J168:L168"/>
    <mergeCell ref="B169:I169"/>
    <mergeCell ref="A191:L191"/>
    <mergeCell ref="K192:L192"/>
    <mergeCell ref="K193:L193"/>
    <mergeCell ref="E61:F61"/>
    <mergeCell ref="I61:J61"/>
    <mergeCell ref="D62:F62"/>
    <mergeCell ref="J34:L34"/>
    <mergeCell ref="B35:I35"/>
    <mergeCell ref="D115:F115"/>
    <mergeCell ref="J115:L115"/>
    <mergeCell ref="B116:I116"/>
    <mergeCell ref="A111:L111"/>
    <mergeCell ref="K112:L112"/>
    <mergeCell ref="K113:L113"/>
    <mergeCell ref="B114:C114"/>
    <mergeCell ref="E114:F114"/>
    <mergeCell ref="I114:J114"/>
    <mergeCell ref="J62:L62"/>
    <mergeCell ref="B63:I63"/>
    <mergeCell ref="A85:L85"/>
    <mergeCell ref="K86:L86"/>
    <mergeCell ref="B88:C88"/>
    <mergeCell ref="E88:F88"/>
    <mergeCell ref="I88:J88"/>
    <mergeCell ref="D89:F89"/>
    <mergeCell ref="J89:L89"/>
    <mergeCell ref="B305:C305"/>
    <mergeCell ref="E305:F305"/>
    <mergeCell ref="I305:J305"/>
    <mergeCell ref="D306:F306"/>
    <mergeCell ref="A219:L219"/>
    <mergeCell ref="K220:L220"/>
    <mergeCell ref="K221:L221"/>
    <mergeCell ref="B222:C222"/>
    <mergeCell ref="B140:C140"/>
    <mergeCell ref="E140:F140"/>
    <mergeCell ref="I140:J140"/>
    <mergeCell ref="D141:F141"/>
    <mergeCell ref="J141:L141"/>
    <mergeCell ref="B142:I142"/>
    <mergeCell ref="A164:L164"/>
    <mergeCell ref="K165:L165"/>
    <mergeCell ref="K166:L166"/>
    <mergeCell ref="B167:C167"/>
    <mergeCell ref="E167:F167"/>
    <mergeCell ref="I167:J167"/>
    <mergeCell ref="D195:F195"/>
    <mergeCell ref="J195:L195"/>
    <mergeCell ref="K249:L249"/>
    <mergeCell ref="B250:C250"/>
    <mergeCell ref="B196:I196"/>
    <mergeCell ref="K248:L248"/>
    <mergeCell ref="D5:F5"/>
    <mergeCell ref="J5:L5"/>
    <mergeCell ref="B6:I6"/>
    <mergeCell ref="A1:L1"/>
    <mergeCell ref="K2:L2"/>
    <mergeCell ref="K3:L3"/>
    <mergeCell ref="B4:C4"/>
    <mergeCell ref="E4:F4"/>
    <mergeCell ref="I4:J4"/>
    <mergeCell ref="A58:L58"/>
    <mergeCell ref="K59:L59"/>
    <mergeCell ref="K60:L60"/>
    <mergeCell ref="A30:L30"/>
    <mergeCell ref="K31:L31"/>
    <mergeCell ref="K32:L32"/>
    <mergeCell ref="B33:C33"/>
    <mergeCell ref="E33:F33"/>
    <mergeCell ref="I33:J33"/>
    <mergeCell ref="D34:F34"/>
    <mergeCell ref="B90:I90"/>
    <mergeCell ref="K87:L87"/>
    <mergeCell ref="B61:C61"/>
    <mergeCell ref="A357:L357"/>
    <mergeCell ref="K358:L358"/>
    <mergeCell ref="K359:L359"/>
    <mergeCell ref="B360:C360"/>
    <mergeCell ref="E360:F360"/>
    <mergeCell ref="I360:J360"/>
    <mergeCell ref="D361:F361"/>
    <mergeCell ref="J361:L361"/>
    <mergeCell ref="B362:I36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workbookViewId="0">
      <selection activeCell="C17" sqref="C17"/>
    </sheetView>
  </sheetViews>
  <sheetFormatPr defaultRowHeight="13.5" x14ac:dyDescent="0.25"/>
  <cols>
    <col min="1" max="1" width="9.5" style="56" customWidth="1"/>
    <col min="2" max="2" width="11.125" style="56" customWidth="1"/>
    <col min="3" max="3" width="32.25" style="56" customWidth="1"/>
    <col min="4" max="4" width="7" style="56" customWidth="1"/>
    <col min="5" max="5" width="10.875" style="56" bestFit="1" customWidth="1"/>
    <col min="6" max="6" width="10.5" style="56" customWidth="1"/>
    <col min="7" max="7" width="6.125" style="56" customWidth="1"/>
    <col min="8" max="8" width="7" style="56" customWidth="1"/>
    <col min="9" max="9" width="10.625" style="56" customWidth="1"/>
    <col min="10" max="11" width="12.25" style="56" bestFit="1" customWidth="1"/>
    <col min="12" max="12" width="15.375" style="56" customWidth="1"/>
    <col min="13" max="256" width="9" style="56"/>
    <col min="257" max="257" width="9.5" style="56" customWidth="1"/>
    <col min="258" max="258" width="11.125" style="56" customWidth="1"/>
    <col min="259" max="259" width="32.25" style="56" customWidth="1"/>
    <col min="260" max="260" width="7" style="56" customWidth="1"/>
    <col min="261" max="261" width="10.875" style="56" bestFit="1" customWidth="1"/>
    <col min="262" max="262" width="10.5" style="56" customWidth="1"/>
    <col min="263" max="263" width="6.125" style="56" customWidth="1"/>
    <col min="264" max="264" width="7" style="56" customWidth="1"/>
    <col min="265" max="265" width="10.625" style="56" customWidth="1"/>
    <col min="266" max="267" width="12.25" style="56" bestFit="1" customWidth="1"/>
    <col min="268" max="268" width="15.375" style="56" customWidth="1"/>
    <col min="269" max="512" width="9" style="56"/>
    <col min="513" max="513" width="9.5" style="56" customWidth="1"/>
    <col min="514" max="514" width="11.125" style="56" customWidth="1"/>
    <col min="515" max="515" width="32.25" style="56" customWidth="1"/>
    <col min="516" max="516" width="7" style="56" customWidth="1"/>
    <col min="517" max="517" width="10.875" style="56" bestFit="1" customWidth="1"/>
    <col min="518" max="518" width="10.5" style="56" customWidth="1"/>
    <col min="519" max="519" width="6.125" style="56" customWidth="1"/>
    <col min="520" max="520" width="7" style="56" customWidth="1"/>
    <col min="521" max="521" width="10.625" style="56" customWidth="1"/>
    <col min="522" max="523" width="12.25" style="56" bestFit="1" customWidth="1"/>
    <col min="524" max="524" width="15.375" style="56" customWidth="1"/>
    <col min="525" max="768" width="9" style="56"/>
    <col min="769" max="769" width="9.5" style="56" customWidth="1"/>
    <col min="770" max="770" width="11.125" style="56" customWidth="1"/>
    <col min="771" max="771" width="32.25" style="56" customWidth="1"/>
    <col min="772" max="772" width="7" style="56" customWidth="1"/>
    <col min="773" max="773" width="10.875" style="56" bestFit="1" customWidth="1"/>
    <col min="774" max="774" width="10.5" style="56" customWidth="1"/>
    <col min="775" max="775" width="6.125" style="56" customWidth="1"/>
    <col min="776" max="776" width="7" style="56" customWidth="1"/>
    <col min="777" max="777" width="10.625" style="56" customWidth="1"/>
    <col min="778" max="779" width="12.25" style="56" bestFit="1" customWidth="1"/>
    <col min="780" max="780" width="15.375" style="56" customWidth="1"/>
    <col min="781" max="1024" width="9" style="56"/>
    <col min="1025" max="1025" width="9.5" style="56" customWidth="1"/>
    <col min="1026" max="1026" width="11.125" style="56" customWidth="1"/>
    <col min="1027" max="1027" width="32.25" style="56" customWidth="1"/>
    <col min="1028" max="1028" width="7" style="56" customWidth="1"/>
    <col min="1029" max="1029" width="10.875" style="56" bestFit="1" customWidth="1"/>
    <col min="1030" max="1030" width="10.5" style="56" customWidth="1"/>
    <col min="1031" max="1031" width="6.125" style="56" customWidth="1"/>
    <col min="1032" max="1032" width="7" style="56" customWidth="1"/>
    <col min="1033" max="1033" width="10.625" style="56" customWidth="1"/>
    <col min="1034" max="1035" width="12.25" style="56" bestFit="1" customWidth="1"/>
    <col min="1036" max="1036" width="15.375" style="56" customWidth="1"/>
    <col min="1037" max="1280" width="9" style="56"/>
    <col min="1281" max="1281" width="9.5" style="56" customWidth="1"/>
    <col min="1282" max="1282" width="11.125" style="56" customWidth="1"/>
    <col min="1283" max="1283" width="32.25" style="56" customWidth="1"/>
    <col min="1284" max="1284" width="7" style="56" customWidth="1"/>
    <col min="1285" max="1285" width="10.875" style="56" bestFit="1" customWidth="1"/>
    <col min="1286" max="1286" width="10.5" style="56" customWidth="1"/>
    <col min="1287" max="1287" width="6.125" style="56" customWidth="1"/>
    <col min="1288" max="1288" width="7" style="56" customWidth="1"/>
    <col min="1289" max="1289" width="10.625" style="56" customWidth="1"/>
    <col min="1290" max="1291" width="12.25" style="56" bestFit="1" customWidth="1"/>
    <col min="1292" max="1292" width="15.375" style="56" customWidth="1"/>
    <col min="1293" max="1536" width="9" style="56"/>
    <col min="1537" max="1537" width="9.5" style="56" customWidth="1"/>
    <col min="1538" max="1538" width="11.125" style="56" customWidth="1"/>
    <col min="1539" max="1539" width="32.25" style="56" customWidth="1"/>
    <col min="1540" max="1540" width="7" style="56" customWidth="1"/>
    <col min="1541" max="1541" width="10.875" style="56" bestFit="1" customWidth="1"/>
    <col min="1542" max="1542" width="10.5" style="56" customWidth="1"/>
    <col min="1543" max="1543" width="6.125" style="56" customWidth="1"/>
    <col min="1544" max="1544" width="7" style="56" customWidth="1"/>
    <col min="1545" max="1545" width="10.625" style="56" customWidth="1"/>
    <col min="1546" max="1547" width="12.25" style="56" bestFit="1" customWidth="1"/>
    <col min="1548" max="1548" width="15.375" style="56" customWidth="1"/>
    <col min="1549" max="1792" width="9" style="56"/>
    <col min="1793" max="1793" width="9.5" style="56" customWidth="1"/>
    <col min="1794" max="1794" width="11.125" style="56" customWidth="1"/>
    <col min="1795" max="1795" width="32.25" style="56" customWidth="1"/>
    <col min="1796" max="1796" width="7" style="56" customWidth="1"/>
    <col min="1797" max="1797" width="10.875" style="56" bestFit="1" customWidth="1"/>
    <col min="1798" max="1798" width="10.5" style="56" customWidth="1"/>
    <col min="1799" max="1799" width="6.125" style="56" customWidth="1"/>
    <col min="1800" max="1800" width="7" style="56" customWidth="1"/>
    <col min="1801" max="1801" width="10.625" style="56" customWidth="1"/>
    <col min="1802" max="1803" width="12.25" style="56" bestFit="1" customWidth="1"/>
    <col min="1804" max="1804" width="15.375" style="56" customWidth="1"/>
    <col min="1805" max="2048" width="9" style="56"/>
    <col min="2049" max="2049" width="9.5" style="56" customWidth="1"/>
    <col min="2050" max="2050" width="11.125" style="56" customWidth="1"/>
    <col min="2051" max="2051" width="32.25" style="56" customWidth="1"/>
    <col min="2052" max="2052" width="7" style="56" customWidth="1"/>
    <col min="2053" max="2053" width="10.875" style="56" bestFit="1" customWidth="1"/>
    <col min="2054" max="2054" width="10.5" style="56" customWidth="1"/>
    <col min="2055" max="2055" width="6.125" style="56" customWidth="1"/>
    <col min="2056" max="2056" width="7" style="56" customWidth="1"/>
    <col min="2057" max="2057" width="10.625" style="56" customWidth="1"/>
    <col min="2058" max="2059" width="12.25" style="56" bestFit="1" customWidth="1"/>
    <col min="2060" max="2060" width="15.375" style="56" customWidth="1"/>
    <col min="2061" max="2304" width="9" style="56"/>
    <col min="2305" max="2305" width="9.5" style="56" customWidth="1"/>
    <col min="2306" max="2306" width="11.125" style="56" customWidth="1"/>
    <col min="2307" max="2307" width="32.25" style="56" customWidth="1"/>
    <col min="2308" max="2308" width="7" style="56" customWidth="1"/>
    <col min="2309" max="2309" width="10.875" style="56" bestFit="1" customWidth="1"/>
    <col min="2310" max="2310" width="10.5" style="56" customWidth="1"/>
    <col min="2311" max="2311" width="6.125" style="56" customWidth="1"/>
    <col min="2312" max="2312" width="7" style="56" customWidth="1"/>
    <col min="2313" max="2313" width="10.625" style="56" customWidth="1"/>
    <col min="2314" max="2315" width="12.25" style="56" bestFit="1" customWidth="1"/>
    <col min="2316" max="2316" width="15.375" style="56" customWidth="1"/>
    <col min="2317" max="2560" width="9" style="56"/>
    <col min="2561" max="2561" width="9.5" style="56" customWidth="1"/>
    <col min="2562" max="2562" width="11.125" style="56" customWidth="1"/>
    <col min="2563" max="2563" width="32.25" style="56" customWidth="1"/>
    <col min="2564" max="2564" width="7" style="56" customWidth="1"/>
    <col min="2565" max="2565" width="10.875" style="56" bestFit="1" customWidth="1"/>
    <col min="2566" max="2566" width="10.5" style="56" customWidth="1"/>
    <col min="2567" max="2567" width="6.125" style="56" customWidth="1"/>
    <col min="2568" max="2568" width="7" style="56" customWidth="1"/>
    <col min="2569" max="2569" width="10.625" style="56" customWidth="1"/>
    <col min="2570" max="2571" width="12.25" style="56" bestFit="1" customWidth="1"/>
    <col min="2572" max="2572" width="15.375" style="56" customWidth="1"/>
    <col min="2573" max="2816" width="9" style="56"/>
    <col min="2817" max="2817" width="9.5" style="56" customWidth="1"/>
    <col min="2818" max="2818" width="11.125" style="56" customWidth="1"/>
    <col min="2819" max="2819" width="32.25" style="56" customWidth="1"/>
    <col min="2820" max="2820" width="7" style="56" customWidth="1"/>
    <col min="2821" max="2821" width="10.875" style="56" bestFit="1" customWidth="1"/>
    <col min="2822" max="2822" width="10.5" style="56" customWidth="1"/>
    <col min="2823" max="2823" width="6.125" style="56" customWidth="1"/>
    <col min="2824" max="2824" width="7" style="56" customWidth="1"/>
    <col min="2825" max="2825" width="10.625" style="56" customWidth="1"/>
    <col min="2826" max="2827" width="12.25" style="56" bestFit="1" customWidth="1"/>
    <col min="2828" max="2828" width="15.375" style="56" customWidth="1"/>
    <col min="2829" max="3072" width="9" style="56"/>
    <col min="3073" max="3073" width="9.5" style="56" customWidth="1"/>
    <col min="3074" max="3074" width="11.125" style="56" customWidth="1"/>
    <col min="3075" max="3075" width="32.25" style="56" customWidth="1"/>
    <col min="3076" max="3076" width="7" style="56" customWidth="1"/>
    <col min="3077" max="3077" width="10.875" style="56" bestFit="1" customWidth="1"/>
    <col min="3078" max="3078" width="10.5" style="56" customWidth="1"/>
    <col min="3079" max="3079" width="6.125" style="56" customWidth="1"/>
    <col min="3080" max="3080" width="7" style="56" customWidth="1"/>
    <col min="3081" max="3081" width="10.625" style="56" customWidth="1"/>
    <col min="3082" max="3083" width="12.25" style="56" bestFit="1" customWidth="1"/>
    <col min="3084" max="3084" width="15.375" style="56" customWidth="1"/>
    <col min="3085" max="3328" width="9" style="56"/>
    <col min="3329" max="3329" width="9.5" style="56" customWidth="1"/>
    <col min="3330" max="3330" width="11.125" style="56" customWidth="1"/>
    <col min="3331" max="3331" width="32.25" style="56" customWidth="1"/>
    <col min="3332" max="3332" width="7" style="56" customWidth="1"/>
    <col min="3333" max="3333" width="10.875" style="56" bestFit="1" customWidth="1"/>
    <col min="3334" max="3334" width="10.5" style="56" customWidth="1"/>
    <col min="3335" max="3335" width="6.125" style="56" customWidth="1"/>
    <col min="3336" max="3336" width="7" style="56" customWidth="1"/>
    <col min="3337" max="3337" width="10.625" style="56" customWidth="1"/>
    <col min="3338" max="3339" width="12.25" style="56" bestFit="1" customWidth="1"/>
    <col min="3340" max="3340" width="15.375" style="56" customWidth="1"/>
    <col min="3341" max="3584" width="9" style="56"/>
    <col min="3585" max="3585" width="9.5" style="56" customWidth="1"/>
    <col min="3586" max="3586" width="11.125" style="56" customWidth="1"/>
    <col min="3587" max="3587" width="32.25" style="56" customWidth="1"/>
    <col min="3588" max="3588" width="7" style="56" customWidth="1"/>
    <col min="3589" max="3589" width="10.875" style="56" bestFit="1" customWidth="1"/>
    <col min="3590" max="3590" width="10.5" style="56" customWidth="1"/>
    <col min="3591" max="3591" width="6.125" style="56" customWidth="1"/>
    <col min="3592" max="3592" width="7" style="56" customWidth="1"/>
    <col min="3593" max="3593" width="10.625" style="56" customWidth="1"/>
    <col min="3594" max="3595" width="12.25" style="56" bestFit="1" customWidth="1"/>
    <col min="3596" max="3596" width="15.375" style="56" customWidth="1"/>
    <col min="3597" max="3840" width="9" style="56"/>
    <col min="3841" max="3841" width="9.5" style="56" customWidth="1"/>
    <col min="3842" max="3842" width="11.125" style="56" customWidth="1"/>
    <col min="3843" max="3843" width="32.25" style="56" customWidth="1"/>
    <col min="3844" max="3844" width="7" style="56" customWidth="1"/>
    <col min="3845" max="3845" width="10.875" style="56" bestFit="1" customWidth="1"/>
    <col min="3846" max="3846" width="10.5" style="56" customWidth="1"/>
    <col min="3847" max="3847" width="6.125" style="56" customWidth="1"/>
    <col min="3848" max="3848" width="7" style="56" customWidth="1"/>
    <col min="3849" max="3849" width="10.625" style="56" customWidth="1"/>
    <col min="3850" max="3851" width="12.25" style="56" bestFit="1" customWidth="1"/>
    <col min="3852" max="3852" width="15.375" style="56" customWidth="1"/>
    <col min="3853" max="4096" width="9" style="56"/>
    <col min="4097" max="4097" width="9.5" style="56" customWidth="1"/>
    <col min="4098" max="4098" width="11.125" style="56" customWidth="1"/>
    <col min="4099" max="4099" width="32.25" style="56" customWidth="1"/>
    <col min="4100" max="4100" width="7" style="56" customWidth="1"/>
    <col min="4101" max="4101" width="10.875" style="56" bestFit="1" customWidth="1"/>
    <col min="4102" max="4102" width="10.5" style="56" customWidth="1"/>
    <col min="4103" max="4103" width="6.125" style="56" customWidth="1"/>
    <col min="4104" max="4104" width="7" style="56" customWidth="1"/>
    <col min="4105" max="4105" width="10.625" style="56" customWidth="1"/>
    <col min="4106" max="4107" width="12.25" style="56" bestFit="1" customWidth="1"/>
    <col min="4108" max="4108" width="15.375" style="56" customWidth="1"/>
    <col min="4109" max="4352" width="9" style="56"/>
    <col min="4353" max="4353" width="9.5" style="56" customWidth="1"/>
    <col min="4354" max="4354" width="11.125" style="56" customWidth="1"/>
    <col min="4355" max="4355" width="32.25" style="56" customWidth="1"/>
    <col min="4356" max="4356" width="7" style="56" customWidth="1"/>
    <col min="4357" max="4357" width="10.875" style="56" bestFit="1" customWidth="1"/>
    <col min="4358" max="4358" width="10.5" style="56" customWidth="1"/>
    <col min="4359" max="4359" width="6.125" style="56" customWidth="1"/>
    <col min="4360" max="4360" width="7" style="56" customWidth="1"/>
    <col min="4361" max="4361" width="10.625" style="56" customWidth="1"/>
    <col min="4362" max="4363" width="12.25" style="56" bestFit="1" customWidth="1"/>
    <col min="4364" max="4364" width="15.375" style="56" customWidth="1"/>
    <col min="4365" max="4608" width="9" style="56"/>
    <col min="4609" max="4609" width="9.5" style="56" customWidth="1"/>
    <col min="4610" max="4610" width="11.125" style="56" customWidth="1"/>
    <col min="4611" max="4611" width="32.25" style="56" customWidth="1"/>
    <col min="4612" max="4612" width="7" style="56" customWidth="1"/>
    <col min="4613" max="4613" width="10.875" style="56" bestFit="1" customWidth="1"/>
    <col min="4614" max="4614" width="10.5" style="56" customWidth="1"/>
    <col min="4615" max="4615" width="6.125" style="56" customWidth="1"/>
    <col min="4616" max="4616" width="7" style="56" customWidth="1"/>
    <col min="4617" max="4617" width="10.625" style="56" customWidth="1"/>
    <col min="4618" max="4619" width="12.25" style="56" bestFit="1" customWidth="1"/>
    <col min="4620" max="4620" width="15.375" style="56" customWidth="1"/>
    <col min="4621" max="4864" width="9" style="56"/>
    <col min="4865" max="4865" width="9.5" style="56" customWidth="1"/>
    <col min="4866" max="4866" width="11.125" style="56" customWidth="1"/>
    <col min="4867" max="4867" width="32.25" style="56" customWidth="1"/>
    <col min="4868" max="4868" width="7" style="56" customWidth="1"/>
    <col min="4869" max="4869" width="10.875" style="56" bestFit="1" customWidth="1"/>
    <col min="4870" max="4870" width="10.5" style="56" customWidth="1"/>
    <col min="4871" max="4871" width="6.125" style="56" customWidth="1"/>
    <col min="4872" max="4872" width="7" style="56" customWidth="1"/>
    <col min="4873" max="4873" width="10.625" style="56" customWidth="1"/>
    <col min="4874" max="4875" width="12.25" style="56" bestFit="1" customWidth="1"/>
    <col min="4876" max="4876" width="15.375" style="56" customWidth="1"/>
    <col min="4877" max="5120" width="9" style="56"/>
    <col min="5121" max="5121" width="9.5" style="56" customWidth="1"/>
    <col min="5122" max="5122" width="11.125" style="56" customWidth="1"/>
    <col min="5123" max="5123" width="32.25" style="56" customWidth="1"/>
    <col min="5124" max="5124" width="7" style="56" customWidth="1"/>
    <col min="5125" max="5125" width="10.875" style="56" bestFit="1" customWidth="1"/>
    <col min="5126" max="5126" width="10.5" style="56" customWidth="1"/>
    <col min="5127" max="5127" width="6.125" style="56" customWidth="1"/>
    <col min="5128" max="5128" width="7" style="56" customWidth="1"/>
    <col min="5129" max="5129" width="10.625" style="56" customWidth="1"/>
    <col min="5130" max="5131" width="12.25" style="56" bestFit="1" customWidth="1"/>
    <col min="5132" max="5132" width="15.375" style="56" customWidth="1"/>
    <col min="5133" max="5376" width="9" style="56"/>
    <col min="5377" max="5377" width="9.5" style="56" customWidth="1"/>
    <col min="5378" max="5378" width="11.125" style="56" customWidth="1"/>
    <col min="5379" max="5379" width="32.25" style="56" customWidth="1"/>
    <col min="5380" max="5380" width="7" style="56" customWidth="1"/>
    <col min="5381" max="5381" width="10.875" style="56" bestFit="1" customWidth="1"/>
    <col min="5382" max="5382" width="10.5" style="56" customWidth="1"/>
    <col min="5383" max="5383" width="6.125" style="56" customWidth="1"/>
    <col min="5384" max="5384" width="7" style="56" customWidth="1"/>
    <col min="5385" max="5385" width="10.625" style="56" customWidth="1"/>
    <col min="5386" max="5387" width="12.25" style="56" bestFit="1" customWidth="1"/>
    <col min="5388" max="5388" width="15.375" style="56" customWidth="1"/>
    <col min="5389" max="5632" width="9" style="56"/>
    <col min="5633" max="5633" width="9.5" style="56" customWidth="1"/>
    <col min="5634" max="5634" width="11.125" style="56" customWidth="1"/>
    <col min="5635" max="5635" width="32.25" style="56" customWidth="1"/>
    <col min="5636" max="5636" width="7" style="56" customWidth="1"/>
    <col min="5637" max="5637" width="10.875" style="56" bestFit="1" customWidth="1"/>
    <col min="5638" max="5638" width="10.5" style="56" customWidth="1"/>
    <col min="5639" max="5639" width="6.125" style="56" customWidth="1"/>
    <col min="5640" max="5640" width="7" style="56" customWidth="1"/>
    <col min="5641" max="5641" width="10.625" style="56" customWidth="1"/>
    <col min="5642" max="5643" width="12.25" style="56" bestFit="1" customWidth="1"/>
    <col min="5644" max="5644" width="15.375" style="56" customWidth="1"/>
    <col min="5645" max="5888" width="9" style="56"/>
    <col min="5889" max="5889" width="9.5" style="56" customWidth="1"/>
    <col min="5890" max="5890" width="11.125" style="56" customWidth="1"/>
    <col min="5891" max="5891" width="32.25" style="56" customWidth="1"/>
    <col min="5892" max="5892" width="7" style="56" customWidth="1"/>
    <col min="5893" max="5893" width="10.875" style="56" bestFit="1" customWidth="1"/>
    <col min="5894" max="5894" width="10.5" style="56" customWidth="1"/>
    <col min="5895" max="5895" width="6.125" style="56" customWidth="1"/>
    <col min="5896" max="5896" width="7" style="56" customWidth="1"/>
    <col min="5897" max="5897" width="10.625" style="56" customWidth="1"/>
    <col min="5898" max="5899" width="12.25" style="56" bestFit="1" customWidth="1"/>
    <col min="5900" max="5900" width="15.375" style="56" customWidth="1"/>
    <col min="5901" max="6144" width="9" style="56"/>
    <col min="6145" max="6145" width="9.5" style="56" customWidth="1"/>
    <col min="6146" max="6146" width="11.125" style="56" customWidth="1"/>
    <col min="6147" max="6147" width="32.25" style="56" customWidth="1"/>
    <col min="6148" max="6148" width="7" style="56" customWidth="1"/>
    <col min="6149" max="6149" width="10.875" style="56" bestFit="1" customWidth="1"/>
    <col min="6150" max="6150" width="10.5" style="56" customWidth="1"/>
    <col min="6151" max="6151" width="6.125" style="56" customWidth="1"/>
    <col min="6152" max="6152" width="7" style="56" customWidth="1"/>
    <col min="6153" max="6153" width="10.625" style="56" customWidth="1"/>
    <col min="6154" max="6155" width="12.25" style="56" bestFit="1" customWidth="1"/>
    <col min="6156" max="6156" width="15.375" style="56" customWidth="1"/>
    <col min="6157" max="6400" width="9" style="56"/>
    <col min="6401" max="6401" width="9.5" style="56" customWidth="1"/>
    <col min="6402" max="6402" width="11.125" style="56" customWidth="1"/>
    <col min="6403" max="6403" width="32.25" style="56" customWidth="1"/>
    <col min="6404" max="6404" width="7" style="56" customWidth="1"/>
    <col min="6405" max="6405" width="10.875" style="56" bestFit="1" customWidth="1"/>
    <col min="6406" max="6406" width="10.5" style="56" customWidth="1"/>
    <col min="6407" max="6407" width="6.125" style="56" customWidth="1"/>
    <col min="6408" max="6408" width="7" style="56" customWidth="1"/>
    <col min="6409" max="6409" width="10.625" style="56" customWidth="1"/>
    <col min="6410" max="6411" width="12.25" style="56" bestFit="1" customWidth="1"/>
    <col min="6412" max="6412" width="15.375" style="56" customWidth="1"/>
    <col min="6413" max="6656" width="9" style="56"/>
    <col min="6657" max="6657" width="9.5" style="56" customWidth="1"/>
    <col min="6658" max="6658" width="11.125" style="56" customWidth="1"/>
    <col min="6659" max="6659" width="32.25" style="56" customWidth="1"/>
    <col min="6660" max="6660" width="7" style="56" customWidth="1"/>
    <col min="6661" max="6661" width="10.875" style="56" bestFit="1" customWidth="1"/>
    <col min="6662" max="6662" width="10.5" style="56" customWidth="1"/>
    <col min="6663" max="6663" width="6.125" style="56" customWidth="1"/>
    <col min="6664" max="6664" width="7" style="56" customWidth="1"/>
    <col min="6665" max="6665" width="10.625" style="56" customWidth="1"/>
    <col min="6666" max="6667" width="12.25" style="56" bestFit="1" customWidth="1"/>
    <col min="6668" max="6668" width="15.375" style="56" customWidth="1"/>
    <col min="6669" max="6912" width="9" style="56"/>
    <col min="6913" max="6913" width="9.5" style="56" customWidth="1"/>
    <col min="6914" max="6914" width="11.125" style="56" customWidth="1"/>
    <col min="6915" max="6915" width="32.25" style="56" customWidth="1"/>
    <col min="6916" max="6916" width="7" style="56" customWidth="1"/>
    <col min="6917" max="6917" width="10.875" style="56" bestFit="1" customWidth="1"/>
    <col min="6918" max="6918" width="10.5" style="56" customWidth="1"/>
    <col min="6919" max="6919" width="6.125" style="56" customWidth="1"/>
    <col min="6920" max="6920" width="7" style="56" customWidth="1"/>
    <col min="6921" max="6921" width="10.625" style="56" customWidth="1"/>
    <col min="6922" max="6923" width="12.25" style="56" bestFit="1" customWidth="1"/>
    <col min="6924" max="6924" width="15.375" style="56" customWidth="1"/>
    <col min="6925" max="7168" width="9" style="56"/>
    <col min="7169" max="7169" width="9.5" style="56" customWidth="1"/>
    <col min="7170" max="7170" width="11.125" style="56" customWidth="1"/>
    <col min="7171" max="7171" width="32.25" style="56" customWidth="1"/>
    <col min="7172" max="7172" width="7" style="56" customWidth="1"/>
    <col min="7173" max="7173" width="10.875" style="56" bestFit="1" customWidth="1"/>
    <col min="7174" max="7174" width="10.5" style="56" customWidth="1"/>
    <col min="7175" max="7175" width="6.125" style="56" customWidth="1"/>
    <col min="7176" max="7176" width="7" style="56" customWidth="1"/>
    <col min="7177" max="7177" width="10.625" style="56" customWidth="1"/>
    <col min="7178" max="7179" width="12.25" style="56" bestFit="1" customWidth="1"/>
    <col min="7180" max="7180" width="15.375" style="56" customWidth="1"/>
    <col min="7181" max="7424" width="9" style="56"/>
    <col min="7425" max="7425" width="9.5" style="56" customWidth="1"/>
    <col min="7426" max="7426" width="11.125" style="56" customWidth="1"/>
    <col min="7427" max="7427" width="32.25" style="56" customWidth="1"/>
    <col min="7428" max="7428" width="7" style="56" customWidth="1"/>
    <col min="7429" max="7429" width="10.875" style="56" bestFit="1" customWidth="1"/>
    <col min="7430" max="7430" width="10.5" style="56" customWidth="1"/>
    <col min="7431" max="7431" width="6.125" style="56" customWidth="1"/>
    <col min="7432" max="7432" width="7" style="56" customWidth="1"/>
    <col min="7433" max="7433" width="10.625" style="56" customWidth="1"/>
    <col min="7434" max="7435" width="12.25" style="56" bestFit="1" customWidth="1"/>
    <col min="7436" max="7436" width="15.375" style="56" customWidth="1"/>
    <col min="7437" max="7680" width="9" style="56"/>
    <col min="7681" max="7681" width="9.5" style="56" customWidth="1"/>
    <col min="7682" max="7682" width="11.125" style="56" customWidth="1"/>
    <col min="7683" max="7683" width="32.25" style="56" customWidth="1"/>
    <col min="7684" max="7684" width="7" style="56" customWidth="1"/>
    <col min="7685" max="7685" width="10.875" style="56" bestFit="1" customWidth="1"/>
    <col min="7686" max="7686" width="10.5" style="56" customWidth="1"/>
    <col min="7687" max="7687" width="6.125" style="56" customWidth="1"/>
    <col min="7688" max="7688" width="7" style="56" customWidth="1"/>
    <col min="7689" max="7689" width="10.625" style="56" customWidth="1"/>
    <col min="7690" max="7691" width="12.25" style="56" bestFit="1" customWidth="1"/>
    <col min="7692" max="7692" width="15.375" style="56" customWidth="1"/>
    <col min="7693" max="7936" width="9" style="56"/>
    <col min="7937" max="7937" width="9.5" style="56" customWidth="1"/>
    <col min="7938" max="7938" width="11.125" style="56" customWidth="1"/>
    <col min="7939" max="7939" width="32.25" style="56" customWidth="1"/>
    <col min="7940" max="7940" width="7" style="56" customWidth="1"/>
    <col min="7941" max="7941" width="10.875" style="56" bestFit="1" customWidth="1"/>
    <col min="7942" max="7942" width="10.5" style="56" customWidth="1"/>
    <col min="7943" max="7943" width="6.125" style="56" customWidth="1"/>
    <col min="7944" max="7944" width="7" style="56" customWidth="1"/>
    <col min="7945" max="7945" width="10.625" style="56" customWidth="1"/>
    <col min="7946" max="7947" width="12.25" style="56" bestFit="1" customWidth="1"/>
    <col min="7948" max="7948" width="15.375" style="56" customWidth="1"/>
    <col min="7949" max="8192" width="9" style="56"/>
    <col min="8193" max="8193" width="9.5" style="56" customWidth="1"/>
    <col min="8194" max="8194" width="11.125" style="56" customWidth="1"/>
    <col min="8195" max="8195" width="32.25" style="56" customWidth="1"/>
    <col min="8196" max="8196" width="7" style="56" customWidth="1"/>
    <col min="8197" max="8197" width="10.875" style="56" bestFit="1" customWidth="1"/>
    <col min="8198" max="8198" width="10.5" style="56" customWidth="1"/>
    <col min="8199" max="8199" width="6.125" style="56" customWidth="1"/>
    <col min="8200" max="8200" width="7" style="56" customWidth="1"/>
    <col min="8201" max="8201" width="10.625" style="56" customWidth="1"/>
    <col min="8202" max="8203" width="12.25" style="56" bestFit="1" customWidth="1"/>
    <col min="8204" max="8204" width="15.375" style="56" customWidth="1"/>
    <col min="8205" max="8448" width="9" style="56"/>
    <col min="8449" max="8449" width="9.5" style="56" customWidth="1"/>
    <col min="8450" max="8450" width="11.125" style="56" customWidth="1"/>
    <col min="8451" max="8451" width="32.25" style="56" customWidth="1"/>
    <col min="8452" max="8452" width="7" style="56" customWidth="1"/>
    <col min="8453" max="8453" width="10.875" style="56" bestFit="1" customWidth="1"/>
    <col min="8454" max="8454" width="10.5" style="56" customWidth="1"/>
    <col min="8455" max="8455" width="6.125" style="56" customWidth="1"/>
    <col min="8456" max="8456" width="7" style="56" customWidth="1"/>
    <col min="8457" max="8457" width="10.625" style="56" customWidth="1"/>
    <col min="8458" max="8459" width="12.25" style="56" bestFit="1" customWidth="1"/>
    <col min="8460" max="8460" width="15.375" style="56" customWidth="1"/>
    <col min="8461" max="8704" width="9" style="56"/>
    <col min="8705" max="8705" width="9.5" style="56" customWidth="1"/>
    <col min="8706" max="8706" width="11.125" style="56" customWidth="1"/>
    <col min="8707" max="8707" width="32.25" style="56" customWidth="1"/>
    <col min="8708" max="8708" width="7" style="56" customWidth="1"/>
    <col min="8709" max="8709" width="10.875" style="56" bestFit="1" customWidth="1"/>
    <col min="8710" max="8710" width="10.5" style="56" customWidth="1"/>
    <col min="8711" max="8711" width="6.125" style="56" customWidth="1"/>
    <col min="8712" max="8712" width="7" style="56" customWidth="1"/>
    <col min="8713" max="8713" width="10.625" style="56" customWidth="1"/>
    <col min="8714" max="8715" width="12.25" style="56" bestFit="1" customWidth="1"/>
    <col min="8716" max="8716" width="15.375" style="56" customWidth="1"/>
    <col min="8717" max="8960" width="9" style="56"/>
    <col min="8961" max="8961" width="9.5" style="56" customWidth="1"/>
    <col min="8962" max="8962" width="11.125" style="56" customWidth="1"/>
    <col min="8963" max="8963" width="32.25" style="56" customWidth="1"/>
    <col min="8964" max="8964" width="7" style="56" customWidth="1"/>
    <col min="8965" max="8965" width="10.875" style="56" bestFit="1" customWidth="1"/>
    <col min="8966" max="8966" width="10.5" style="56" customWidth="1"/>
    <col min="8967" max="8967" width="6.125" style="56" customWidth="1"/>
    <col min="8968" max="8968" width="7" style="56" customWidth="1"/>
    <col min="8969" max="8969" width="10.625" style="56" customWidth="1"/>
    <col min="8970" max="8971" width="12.25" style="56" bestFit="1" customWidth="1"/>
    <col min="8972" max="8972" width="15.375" style="56" customWidth="1"/>
    <col min="8973" max="9216" width="9" style="56"/>
    <col min="9217" max="9217" width="9.5" style="56" customWidth="1"/>
    <col min="9218" max="9218" width="11.125" style="56" customWidth="1"/>
    <col min="9219" max="9219" width="32.25" style="56" customWidth="1"/>
    <col min="9220" max="9220" width="7" style="56" customWidth="1"/>
    <col min="9221" max="9221" width="10.875" style="56" bestFit="1" customWidth="1"/>
    <col min="9222" max="9222" width="10.5" style="56" customWidth="1"/>
    <col min="9223" max="9223" width="6.125" style="56" customWidth="1"/>
    <col min="9224" max="9224" width="7" style="56" customWidth="1"/>
    <col min="9225" max="9225" width="10.625" style="56" customWidth="1"/>
    <col min="9226" max="9227" width="12.25" style="56" bestFit="1" customWidth="1"/>
    <col min="9228" max="9228" width="15.375" style="56" customWidth="1"/>
    <col min="9229" max="9472" width="9" style="56"/>
    <col min="9473" max="9473" width="9.5" style="56" customWidth="1"/>
    <col min="9474" max="9474" width="11.125" style="56" customWidth="1"/>
    <col min="9475" max="9475" width="32.25" style="56" customWidth="1"/>
    <col min="9476" max="9476" width="7" style="56" customWidth="1"/>
    <col min="9477" max="9477" width="10.875" style="56" bestFit="1" customWidth="1"/>
    <col min="9478" max="9478" width="10.5" style="56" customWidth="1"/>
    <col min="9479" max="9479" width="6.125" style="56" customWidth="1"/>
    <col min="9480" max="9480" width="7" style="56" customWidth="1"/>
    <col min="9481" max="9481" width="10.625" style="56" customWidth="1"/>
    <col min="9482" max="9483" width="12.25" style="56" bestFit="1" customWidth="1"/>
    <col min="9484" max="9484" width="15.375" style="56" customWidth="1"/>
    <col min="9485" max="9728" width="9" style="56"/>
    <col min="9729" max="9729" width="9.5" style="56" customWidth="1"/>
    <col min="9730" max="9730" width="11.125" style="56" customWidth="1"/>
    <col min="9731" max="9731" width="32.25" style="56" customWidth="1"/>
    <col min="9732" max="9732" width="7" style="56" customWidth="1"/>
    <col min="9733" max="9733" width="10.875" style="56" bestFit="1" customWidth="1"/>
    <col min="9734" max="9734" width="10.5" style="56" customWidth="1"/>
    <col min="9735" max="9735" width="6.125" style="56" customWidth="1"/>
    <col min="9736" max="9736" width="7" style="56" customWidth="1"/>
    <col min="9737" max="9737" width="10.625" style="56" customWidth="1"/>
    <col min="9738" max="9739" width="12.25" style="56" bestFit="1" customWidth="1"/>
    <col min="9740" max="9740" width="15.375" style="56" customWidth="1"/>
    <col min="9741" max="9984" width="9" style="56"/>
    <col min="9985" max="9985" width="9.5" style="56" customWidth="1"/>
    <col min="9986" max="9986" width="11.125" style="56" customWidth="1"/>
    <col min="9987" max="9987" width="32.25" style="56" customWidth="1"/>
    <col min="9988" max="9988" width="7" style="56" customWidth="1"/>
    <col min="9989" max="9989" width="10.875" style="56" bestFit="1" customWidth="1"/>
    <col min="9990" max="9990" width="10.5" style="56" customWidth="1"/>
    <col min="9991" max="9991" width="6.125" style="56" customWidth="1"/>
    <col min="9992" max="9992" width="7" style="56" customWidth="1"/>
    <col min="9993" max="9993" width="10.625" style="56" customWidth="1"/>
    <col min="9994" max="9995" width="12.25" style="56" bestFit="1" customWidth="1"/>
    <col min="9996" max="9996" width="15.375" style="56" customWidth="1"/>
    <col min="9997" max="10240" width="9" style="56"/>
    <col min="10241" max="10241" width="9.5" style="56" customWidth="1"/>
    <col min="10242" max="10242" width="11.125" style="56" customWidth="1"/>
    <col min="10243" max="10243" width="32.25" style="56" customWidth="1"/>
    <col min="10244" max="10244" width="7" style="56" customWidth="1"/>
    <col min="10245" max="10245" width="10.875" style="56" bestFit="1" customWidth="1"/>
    <col min="10246" max="10246" width="10.5" style="56" customWidth="1"/>
    <col min="10247" max="10247" width="6.125" style="56" customWidth="1"/>
    <col min="10248" max="10248" width="7" style="56" customWidth="1"/>
    <col min="10249" max="10249" width="10.625" style="56" customWidth="1"/>
    <col min="10250" max="10251" width="12.25" style="56" bestFit="1" customWidth="1"/>
    <col min="10252" max="10252" width="15.375" style="56" customWidth="1"/>
    <col min="10253" max="10496" width="9" style="56"/>
    <col min="10497" max="10497" width="9.5" style="56" customWidth="1"/>
    <col min="10498" max="10498" width="11.125" style="56" customWidth="1"/>
    <col min="10499" max="10499" width="32.25" style="56" customWidth="1"/>
    <col min="10500" max="10500" width="7" style="56" customWidth="1"/>
    <col min="10501" max="10501" width="10.875" style="56" bestFit="1" customWidth="1"/>
    <col min="10502" max="10502" width="10.5" style="56" customWidth="1"/>
    <col min="10503" max="10503" width="6.125" style="56" customWidth="1"/>
    <col min="10504" max="10504" width="7" style="56" customWidth="1"/>
    <col min="10505" max="10505" width="10.625" style="56" customWidth="1"/>
    <col min="10506" max="10507" width="12.25" style="56" bestFit="1" customWidth="1"/>
    <col min="10508" max="10508" width="15.375" style="56" customWidth="1"/>
    <col min="10509" max="10752" width="9" style="56"/>
    <col min="10753" max="10753" width="9.5" style="56" customWidth="1"/>
    <col min="10754" max="10754" width="11.125" style="56" customWidth="1"/>
    <col min="10755" max="10755" width="32.25" style="56" customWidth="1"/>
    <col min="10756" max="10756" width="7" style="56" customWidth="1"/>
    <col min="10757" max="10757" width="10.875" style="56" bestFit="1" customWidth="1"/>
    <col min="10758" max="10758" width="10.5" style="56" customWidth="1"/>
    <col min="10759" max="10759" width="6.125" style="56" customWidth="1"/>
    <col min="10760" max="10760" width="7" style="56" customWidth="1"/>
    <col min="10761" max="10761" width="10.625" style="56" customWidth="1"/>
    <col min="10762" max="10763" width="12.25" style="56" bestFit="1" customWidth="1"/>
    <col min="10764" max="10764" width="15.375" style="56" customWidth="1"/>
    <col min="10765" max="11008" width="9" style="56"/>
    <col min="11009" max="11009" width="9.5" style="56" customWidth="1"/>
    <col min="11010" max="11010" width="11.125" style="56" customWidth="1"/>
    <col min="11011" max="11011" width="32.25" style="56" customWidth="1"/>
    <col min="11012" max="11012" width="7" style="56" customWidth="1"/>
    <col min="11013" max="11013" width="10.875" style="56" bestFit="1" customWidth="1"/>
    <col min="11014" max="11014" width="10.5" style="56" customWidth="1"/>
    <col min="11015" max="11015" width="6.125" style="56" customWidth="1"/>
    <col min="11016" max="11016" width="7" style="56" customWidth="1"/>
    <col min="11017" max="11017" width="10.625" style="56" customWidth="1"/>
    <col min="11018" max="11019" width="12.25" style="56" bestFit="1" customWidth="1"/>
    <col min="11020" max="11020" width="15.375" style="56" customWidth="1"/>
    <col min="11021" max="11264" width="9" style="56"/>
    <col min="11265" max="11265" width="9.5" style="56" customWidth="1"/>
    <col min="11266" max="11266" width="11.125" style="56" customWidth="1"/>
    <col min="11267" max="11267" width="32.25" style="56" customWidth="1"/>
    <col min="11268" max="11268" width="7" style="56" customWidth="1"/>
    <col min="11269" max="11269" width="10.875" style="56" bestFit="1" customWidth="1"/>
    <col min="11270" max="11270" width="10.5" style="56" customWidth="1"/>
    <col min="11271" max="11271" width="6.125" style="56" customWidth="1"/>
    <col min="11272" max="11272" width="7" style="56" customWidth="1"/>
    <col min="11273" max="11273" width="10.625" style="56" customWidth="1"/>
    <col min="11274" max="11275" width="12.25" style="56" bestFit="1" customWidth="1"/>
    <col min="11276" max="11276" width="15.375" style="56" customWidth="1"/>
    <col min="11277" max="11520" width="9" style="56"/>
    <col min="11521" max="11521" width="9.5" style="56" customWidth="1"/>
    <col min="11522" max="11522" width="11.125" style="56" customWidth="1"/>
    <col min="11523" max="11523" width="32.25" style="56" customWidth="1"/>
    <col min="11524" max="11524" width="7" style="56" customWidth="1"/>
    <col min="11525" max="11525" width="10.875" style="56" bestFit="1" customWidth="1"/>
    <col min="11526" max="11526" width="10.5" style="56" customWidth="1"/>
    <col min="11527" max="11527" width="6.125" style="56" customWidth="1"/>
    <col min="11528" max="11528" width="7" style="56" customWidth="1"/>
    <col min="11529" max="11529" width="10.625" style="56" customWidth="1"/>
    <col min="11530" max="11531" width="12.25" style="56" bestFit="1" customWidth="1"/>
    <col min="11532" max="11532" width="15.375" style="56" customWidth="1"/>
    <col min="11533" max="11776" width="9" style="56"/>
    <col min="11777" max="11777" width="9.5" style="56" customWidth="1"/>
    <col min="11778" max="11778" width="11.125" style="56" customWidth="1"/>
    <col min="11779" max="11779" width="32.25" style="56" customWidth="1"/>
    <col min="11780" max="11780" width="7" style="56" customWidth="1"/>
    <col min="11781" max="11781" width="10.875" style="56" bestFit="1" customWidth="1"/>
    <col min="11782" max="11782" width="10.5" style="56" customWidth="1"/>
    <col min="11783" max="11783" width="6.125" style="56" customWidth="1"/>
    <col min="11784" max="11784" width="7" style="56" customWidth="1"/>
    <col min="11785" max="11785" width="10.625" style="56" customWidth="1"/>
    <col min="11786" max="11787" width="12.25" style="56" bestFit="1" customWidth="1"/>
    <col min="11788" max="11788" width="15.375" style="56" customWidth="1"/>
    <col min="11789" max="12032" width="9" style="56"/>
    <col min="12033" max="12033" width="9.5" style="56" customWidth="1"/>
    <col min="12034" max="12034" width="11.125" style="56" customWidth="1"/>
    <col min="12035" max="12035" width="32.25" style="56" customWidth="1"/>
    <col min="12036" max="12036" width="7" style="56" customWidth="1"/>
    <col min="12037" max="12037" width="10.875" style="56" bestFit="1" customWidth="1"/>
    <col min="12038" max="12038" width="10.5" style="56" customWidth="1"/>
    <col min="12039" max="12039" width="6.125" style="56" customWidth="1"/>
    <col min="12040" max="12040" width="7" style="56" customWidth="1"/>
    <col min="12041" max="12041" width="10.625" style="56" customWidth="1"/>
    <col min="12042" max="12043" width="12.25" style="56" bestFit="1" customWidth="1"/>
    <col min="12044" max="12044" width="15.375" style="56" customWidth="1"/>
    <col min="12045" max="12288" width="9" style="56"/>
    <col min="12289" max="12289" width="9.5" style="56" customWidth="1"/>
    <col min="12290" max="12290" width="11.125" style="56" customWidth="1"/>
    <col min="12291" max="12291" width="32.25" style="56" customWidth="1"/>
    <col min="12292" max="12292" width="7" style="56" customWidth="1"/>
    <col min="12293" max="12293" width="10.875" style="56" bestFit="1" customWidth="1"/>
    <col min="12294" max="12294" width="10.5" style="56" customWidth="1"/>
    <col min="12295" max="12295" width="6.125" style="56" customWidth="1"/>
    <col min="12296" max="12296" width="7" style="56" customWidth="1"/>
    <col min="12297" max="12297" width="10.625" style="56" customWidth="1"/>
    <col min="12298" max="12299" width="12.25" style="56" bestFit="1" customWidth="1"/>
    <col min="12300" max="12300" width="15.375" style="56" customWidth="1"/>
    <col min="12301" max="12544" width="9" style="56"/>
    <col min="12545" max="12545" width="9.5" style="56" customWidth="1"/>
    <col min="12546" max="12546" width="11.125" style="56" customWidth="1"/>
    <col min="12547" max="12547" width="32.25" style="56" customWidth="1"/>
    <col min="12548" max="12548" width="7" style="56" customWidth="1"/>
    <col min="12549" max="12549" width="10.875" style="56" bestFit="1" customWidth="1"/>
    <col min="12550" max="12550" width="10.5" style="56" customWidth="1"/>
    <col min="12551" max="12551" width="6.125" style="56" customWidth="1"/>
    <col min="12552" max="12552" width="7" style="56" customWidth="1"/>
    <col min="12553" max="12553" width="10.625" style="56" customWidth="1"/>
    <col min="12554" max="12555" width="12.25" style="56" bestFit="1" customWidth="1"/>
    <col min="12556" max="12556" width="15.375" style="56" customWidth="1"/>
    <col min="12557" max="12800" width="9" style="56"/>
    <col min="12801" max="12801" width="9.5" style="56" customWidth="1"/>
    <col min="12802" max="12802" width="11.125" style="56" customWidth="1"/>
    <col min="12803" max="12803" width="32.25" style="56" customWidth="1"/>
    <col min="12804" max="12804" width="7" style="56" customWidth="1"/>
    <col min="12805" max="12805" width="10.875" style="56" bestFit="1" customWidth="1"/>
    <col min="12806" max="12806" width="10.5" style="56" customWidth="1"/>
    <col min="12807" max="12807" width="6.125" style="56" customWidth="1"/>
    <col min="12808" max="12808" width="7" style="56" customWidth="1"/>
    <col min="12809" max="12809" width="10.625" style="56" customWidth="1"/>
    <col min="12810" max="12811" width="12.25" style="56" bestFit="1" customWidth="1"/>
    <col min="12812" max="12812" width="15.375" style="56" customWidth="1"/>
    <col min="12813" max="13056" width="9" style="56"/>
    <col min="13057" max="13057" width="9.5" style="56" customWidth="1"/>
    <col min="13058" max="13058" width="11.125" style="56" customWidth="1"/>
    <col min="13059" max="13059" width="32.25" style="56" customWidth="1"/>
    <col min="13060" max="13060" width="7" style="56" customWidth="1"/>
    <col min="13061" max="13061" width="10.875" style="56" bestFit="1" customWidth="1"/>
    <col min="13062" max="13062" width="10.5" style="56" customWidth="1"/>
    <col min="13063" max="13063" width="6.125" style="56" customWidth="1"/>
    <col min="13064" max="13064" width="7" style="56" customWidth="1"/>
    <col min="13065" max="13065" width="10.625" style="56" customWidth="1"/>
    <col min="13066" max="13067" width="12.25" style="56" bestFit="1" customWidth="1"/>
    <col min="13068" max="13068" width="15.375" style="56" customWidth="1"/>
    <col min="13069" max="13312" width="9" style="56"/>
    <col min="13313" max="13313" width="9.5" style="56" customWidth="1"/>
    <col min="13314" max="13314" width="11.125" style="56" customWidth="1"/>
    <col min="13315" max="13315" width="32.25" style="56" customWidth="1"/>
    <col min="13316" max="13316" width="7" style="56" customWidth="1"/>
    <col min="13317" max="13317" width="10.875" style="56" bestFit="1" customWidth="1"/>
    <col min="13318" max="13318" width="10.5" style="56" customWidth="1"/>
    <col min="13319" max="13319" width="6.125" style="56" customWidth="1"/>
    <col min="13320" max="13320" width="7" style="56" customWidth="1"/>
    <col min="13321" max="13321" width="10.625" style="56" customWidth="1"/>
    <col min="13322" max="13323" width="12.25" style="56" bestFit="1" customWidth="1"/>
    <col min="13324" max="13324" width="15.375" style="56" customWidth="1"/>
    <col min="13325" max="13568" width="9" style="56"/>
    <col min="13569" max="13569" width="9.5" style="56" customWidth="1"/>
    <col min="13570" max="13570" width="11.125" style="56" customWidth="1"/>
    <col min="13571" max="13571" width="32.25" style="56" customWidth="1"/>
    <col min="13572" max="13572" width="7" style="56" customWidth="1"/>
    <col min="13573" max="13573" width="10.875" style="56" bestFit="1" customWidth="1"/>
    <col min="13574" max="13574" width="10.5" style="56" customWidth="1"/>
    <col min="13575" max="13575" width="6.125" style="56" customWidth="1"/>
    <col min="13576" max="13576" width="7" style="56" customWidth="1"/>
    <col min="13577" max="13577" width="10.625" style="56" customWidth="1"/>
    <col min="13578" max="13579" width="12.25" style="56" bestFit="1" customWidth="1"/>
    <col min="13580" max="13580" width="15.375" style="56" customWidth="1"/>
    <col min="13581" max="13824" width="9" style="56"/>
    <col min="13825" max="13825" width="9.5" style="56" customWidth="1"/>
    <col min="13826" max="13826" width="11.125" style="56" customWidth="1"/>
    <col min="13827" max="13827" width="32.25" style="56" customWidth="1"/>
    <col min="13828" max="13828" width="7" style="56" customWidth="1"/>
    <col min="13829" max="13829" width="10.875" style="56" bestFit="1" customWidth="1"/>
    <col min="13830" max="13830" width="10.5" style="56" customWidth="1"/>
    <col min="13831" max="13831" width="6.125" style="56" customWidth="1"/>
    <col min="13832" max="13832" width="7" style="56" customWidth="1"/>
    <col min="13833" max="13833" width="10.625" style="56" customWidth="1"/>
    <col min="13834" max="13835" width="12.25" style="56" bestFit="1" customWidth="1"/>
    <col min="13836" max="13836" width="15.375" style="56" customWidth="1"/>
    <col min="13837" max="14080" width="9" style="56"/>
    <col min="14081" max="14081" width="9.5" style="56" customWidth="1"/>
    <col min="14082" max="14082" width="11.125" style="56" customWidth="1"/>
    <col min="14083" max="14083" width="32.25" style="56" customWidth="1"/>
    <col min="14084" max="14084" width="7" style="56" customWidth="1"/>
    <col min="14085" max="14085" width="10.875" style="56" bestFit="1" customWidth="1"/>
    <col min="14086" max="14086" width="10.5" style="56" customWidth="1"/>
    <col min="14087" max="14087" width="6.125" style="56" customWidth="1"/>
    <col min="14088" max="14088" width="7" style="56" customWidth="1"/>
    <col min="14089" max="14089" width="10.625" style="56" customWidth="1"/>
    <col min="14090" max="14091" width="12.25" style="56" bestFit="1" customWidth="1"/>
    <col min="14092" max="14092" width="15.375" style="56" customWidth="1"/>
    <col min="14093" max="14336" width="9" style="56"/>
    <col min="14337" max="14337" width="9.5" style="56" customWidth="1"/>
    <col min="14338" max="14338" width="11.125" style="56" customWidth="1"/>
    <col min="14339" max="14339" width="32.25" style="56" customWidth="1"/>
    <col min="14340" max="14340" width="7" style="56" customWidth="1"/>
    <col min="14341" max="14341" width="10.875" style="56" bestFit="1" customWidth="1"/>
    <col min="14342" max="14342" width="10.5" style="56" customWidth="1"/>
    <col min="14343" max="14343" width="6.125" style="56" customWidth="1"/>
    <col min="14344" max="14344" width="7" style="56" customWidth="1"/>
    <col min="14345" max="14345" width="10.625" style="56" customWidth="1"/>
    <col min="14346" max="14347" width="12.25" style="56" bestFit="1" customWidth="1"/>
    <col min="14348" max="14348" width="15.375" style="56" customWidth="1"/>
    <col min="14349" max="14592" width="9" style="56"/>
    <col min="14593" max="14593" width="9.5" style="56" customWidth="1"/>
    <col min="14594" max="14594" width="11.125" style="56" customWidth="1"/>
    <col min="14595" max="14595" width="32.25" style="56" customWidth="1"/>
    <col min="14596" max="14596" width="7" style="56" customWidth="1"/>
    <col min="14597" max="14597" width="10.875" style="56" bestFit="1" customWidth="1"/>
    <col min="14598" max="14598" width="10.5" style="56" customWidth="1"/>
    <col min="14599" max="14599" width="6.125" style="56" customWidth="1"/>
    <col min="14600" max="14600" width="7" style="56" customWidth="1"/>
    <col min="14601" max="14601" width="10.625" style="56" customWidth="1"/>
    <col min="14602" max="14603" width="12.25" style="56" bestFit="1" customWidth="1"/>
    <col min="14604" max="14604" width="15.375" style="56" customWidth="1"/>
    <col min="14605" max="14848" width="9" style="56"/>
    <col min="14849" max="14849" width="9.5" style="56" customWidth="1"/>
    <col min="14850" max="14850" width="11.125" style="56" customWidth="1"/>
    <col min="14851" max="14851" width="32.25" style="56" customWidth="1"/>
    <col min="14852" max="14852" width="7" style="56" customWidth="1"/>
    <col min="14853" max="14853" width="10.875" style="56" bestFit="1" customWidth="1"/>
    <col min="14854" max="14854" width="10.5" style="56" customWidth="1"/>
    <col min="14855" max="14855" width="6.125" style="56" customWidth="1"/>
    <col min="14856" max="14856" width="7" style="56" customWidth="1"/>
    <col min="14857" max="14857" width="10.625" style="56" customWidth="1"/>
    <col min="14858" max="14859" width="12.25" style="56" bestFit="1" customWidth="1"/>
    <col min="14860" max="14860" width="15.375" style="56" customWidth="1"/>
    <col min="14861" max="15104" width="9" style="56"/>
    <col min="15105" max="15105" width="9.5" style="56" customWidth="1"/>
    <col min="15106" max="15106" width="11.125" style="56" customWidth="1"/>
    <col min="15107" max="15107" width="32.25" style="56" customWidth="1"/>
    <col min="15108" max="15108" width="7" style="56" customWidth="1"/>
    <col min="15109" max="15109" width="10.875" style="56" bestFit="1" customWidth="1"/>
    <col min="15110" max="15110" width="10.5" style="56" customWidth="1"/>
    <col min="15111" max="15111" width="6.125" style="56" customWidth="1"/>
    <col min="15112" max="15112" width="7" style="56" customWidth="1"/>
    <col min="15113" max="15113" width="10.625" style="56" customWidth="1"/>
    <col min="15114" max="15115" width="12.25" style="56" bestFit="1" customWidth="1"/>
    <col min="15116" max="15116" width="15.375" style="56" customWidth="1"/>
    <col min="15117" max="15360" width="9" style="56"/>
    <col min="15361" max="15361" width="9.5" style="56" customWidth="1"/>
    <col min="15362" max="15362" width="11.125" style="56" customWidth="1"/>
    <col min="15363" max="15363" width="32.25" style="56" customWidth="1"/>
    <col min="15364" max="15364" width="7" style="56" customWidth="1"/>
    <col min="15365" max="15365" width="10.875" style="56" bestFit="1" customWidth="1"/>
    <col min="15366" max="15366" width="10.5" style="56" customWidth="1"/>
    <col min="15367" max="15367" width="6.125" style="56" customWidth="1"/>
    <col min="15368" max="15368" width="7" style="56" customWidth="1"/>
    <col min="15369" max="15369" width="10.625" style="56" customWidth="1"/>
    <col min="15370" max="15371" width="12.25" style="56" bestFit="1" customWidth="1"/>
    <col min="15372" max="15372" width="15.375" style="56" customWidth="1"/>
    <col min="15373" max="15616" width="9" style="56"/>
    <col min="15617" max="15617" width="9.5" style="56" customWidth="1"/>
    <col min="15618" max="15618" width="11.125" style="56" customWidth="1"/>
    <col min="15619" max="15619" width="32.25" style="56" customWidth="1"/>
    <col min="15620" max="15620" width="7" style="56" customWidth="1"/>
    <col min="15621" max="15621" width="10.875" style="56" bestFit="1" customWidth="1"/>
    <col min="15622" max="15622" width="10.5" style="56" customWidth="1"/>
    <col min="15623" max="15623" width="6.125" style="56" customWidth="1"/>
    <col min="15624" max="15624" width="7" style="56" customWidth="1"/>
    <col min="15625" max="15625" width="10.625" style="56" customWidth="1"/>
    <col min="15626" max="15627" width="12.25" style="56" bestFit="1" customWidth="1"/>
    <col min="15628" max="15628" width="15.375" style="56" customWidth="1"/>
    <col min="15629" max="15872" width="9" style="56"/>
    <col min="15873" max="15873" width="9.5" style="56" customWidth="1"/>
    <col min="15874" max="15874" width="11.125" style="56" customWidth="1"/>
    <col min="15875" max="15875" width="32.25" style="56" customWidth="1"/>
    <col min="15876" max="15876" width="7" style="56" customWidth="1"/>
    <col min="15877" max="15877" width="10.875" style="56" bestFit="1" customWidth="1"/>
    <col min="15878" max="15878" width="10.5" style="56" customWidth="1"/>
    <col min="15879" max="15879" width="6.125" style="56" customWidth="1"/>
    <col min="15880" max="15880" width="7" style="56" customWidth="1"/>
    <col min="15881" max="15881" width="10.625" style="56" customWidth="1"/>
    <col min="15882" max="15883" width="12.25" style="56" bestFit="1" customWidth="1"/>
    <col min="15884" max="15884" width="15.375" style="56" customWidth="1"/>
    <col min="15885" max="16128" width="9" style="56"/>
    <col min="16129" max="16129" width="9.5" style="56" customWidth="1"/>
    <col min="16130" max="16130" width="11.125" style="56" customWidth="1"/>
    <col min="16131" max="16131" width="32.25" style="56" customWidth="1"/>
    <col min="16132" max="16132" width="7" style="56" customWidth="1"/>
    <col min="16133" max="16133" width="10.875" style="56" bestFit="1" customWidth="1"/>
    <col min="16134" max="16134" width="10.5" style="56" customWidth="1"/>
    <col min="16135" max="16135" width="6.125" style="56" customWidth="1"/>
    <col min="16136" max="16136" width="7" style="56" customWidth="1"/>
    <col min="16137" max="16137" width="10.625" style="56" customWidth="1"/>
    <col min="16138" max="16139" width="12.25" style="56" bestFit="1" customWidth="1"/>
    <col min="16140" max="16140" width="15.375" style="56" customWidth="1"/>
    <col min="16141" max="16384" width="9" style="56"/>
  </cols>
  <sheetData>
    <row r="3" spans="1:12" ht="21" x14ac:dyDescent="0.3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21" x14ac:dyDescent="0.35">
      <c r="A4" s="1"/>
      <c r="B4" s="1"/>
      <c r="C4" s="1"/>
      <c r="D4" s="1"/>
      <c r="E4" s="1"/>
      <c r="F4" s="1"/>
      <c r="G4" s="1"/>
      <c r="H4" s="1"/>
      <c r="I4" s="1"/>
      <c r="J4" s="1" t="s">
        <v>1</v>
      </c>
      <c r="K4" s="116" t="s">
        <v>2</v>
      </c>
      <c r="L4" s="116"/>
    </row>
    <row r="5" spans="1:12" ht="21" x14ac:dyDescent="0.35">
      <c r="A5" s="1"/>
      <c r="B5" s="1"/>
      <c r="C5" s="1"/>
      <c r="D5" s="1"/>
      <c r="E5" s="1"/>
      <c r="F5" s="1"/>
      <c r="G5" s="1"/>
      <c r="H5" s="1"/>
      <c r="I5" s="1"/>
      <c r="J5" s="1" t="s">
        <v>3</v>
      </c>
      <c r="K5" s="117" t="s">
        <v>42</v>
      </c>
      <c r="L5" s="117"/>
    </row>
    <row r="6" spans="1:12" ht="21" x14ac:dyDescent="0.35">
      <c r="A6" s="2" t="s">
        <v>4</v>
      </c>
      <c r="B6" s="114" t="s">
        <v>146</v>
      </c>
      <c r="C6" s="114"/>
      <c r="D6" s="68" t="s">
        <v>6</v>
      </c>
      <c r="E6" s="113"/>
      <c r="F6" s="113"/>
      <c r="G6" s="4" t="s">
        <v>8</v>
      </c>
      <c r="H6" s="5"/>
      <c r="I6" s="113" t="s">
        <v>147</v>
      </c>
      <c r="J6" s="113"/>
      <c r="K6" s="68" t="s">
        <v>10</v>
      </c>
      <c r="L6" s="6"/>
    </row>
    <row r="7" spans="1:12" ht="21" x14ac:dyDescent="0.35">
      <c r="A7" s="4" t="s">
        <v>12</v>
      </c>
      <c r="B7" s="4"/>
      <c r="C7" s="6" t="s">
        <v>150</v>
      </c>
      <c r="D7" s="112"/>
      <c r="E7" s="112"/>
      <c r="F7" s="112"/>
      <c r="G7" s="2" t="s">
        <v>13</v>
      </c>
      <c r="H7" s="2"/>
      <c r="I7" s="2"/>
      <c r="J7" s="114" t="s">
        <v>148</v>
      </c>
      <c r="K7" s="114"/>
      <c r="L7" s="114"/>
    </row>
    <row r="8" spans="1:12" ht="21" x14ac:dyDescent="0.35">
      <c r="A8" s="7" t="s">
        <v>14</v>
      </c>
      <c r="B8" s="114" t="s">
        <v>149</v>
      </c>
      <c r="C8" s="114"/>
      <c r="D8" s="114"/>
      <c r="E8" s="114"/>
      <c r="F8" s="114"/>
      <c r="G8" s="114"/>
      <c r="H8" s="114"/>
      <c r="I8" s="114"/>
      <c r="J8" s="7"/>
      <c r="K8" s="7" t="s">
        <v>15</v>
      </c>
      <c r="L8" s="49">
        <v>43266158</v>
      </c>
    </row>
    <row r="9" spans="1:12" s="1" customFormat="1" ht="21" x14ac:dyDescent="0.35">
      <c r="A9" s="9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1" customFormat="1" ht="21" x14ac:dyDescent="0.35">
      <c r="A10" s="9" t="s">
        <v>18</v>
      </c>
      <c r="B10" s="7"/>
      <c r="C10" s="7"/>
      <c r="D10" s="7"/>
      <c r="E10" s="7"/>
      <c r="F10" s="7"/>
      <c r="G10" s="7"/>
      <c r="H10" s="7" t="s">
        <v>19</v>
      </c>
      <c r="I10" s="7"/>
      <c r="J10" s="7"/>
      <c r="K10" s="71" t="s">
        <v>16</v>
      </c>
      <c r="L10" s="7"/>
    </row>
    <row r="11" spans="1:12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" x14ac:dyDescent="0.35">
      <c r="A12" s="13"/>
      <c r="B12" s="13"/>
      <c r="C12" s="14"/>
      <c r="D12" s="13" t="s">
        <v>20</v>
      </c>
      <c r="E12" s="14" t="s">
        <v>21</v>
      </c>
      <c r="F12" s="13"/>
      <c r="G12" s="14" t="s">
        <v>22</v>
      </c>
      <c r="H12" s="13" t="s">
        <v>23</v>
      </c>
      <c r="I12" s="14" t="s">
        <v>24</v>
      </c>
      <c r="J12" s="13" t="s">
        <v>24</v>
      </c>
      <c r="K12" s="14"/>
      <c r="L12" s="13"/>
    </row>
    <row r="13" spans="1:12" ht="21" x14ac:dyDescent="0.35">
      <c r="A13" s="16" t="s">
        <v>25</v>
      </c>
      <c r="B13" s="16" t="s">
        <v>26</v>
      </c>
      <c r="C13" s="17" t="s">
        <v>27</v>
      </c>
      <c r="D13" s="16" t="s">
        <v>28</v>
      </c>
      <c r="E13" s="18" t="s">
        <v>29</v>
      </c>
      <c r="F13" s="16" t="s">
        <v>30</v>
      </c>
      <c r="G13" s="17" t="s">
        <v>31</v>
      </c>
      <c r="H13" s="16" t="s">
        <v>32</v>
      </c>
      <c r="I13" s="17" t="s">
        <v>33</v>
      </c>
      <c r="J13" s="16" t="s">
        <v>34</v>
      </c>
      <c r="K13" s="17" t="s">
        <v>35</v>
      </c>
      <c r="L13" s="16" t="s">
        <v>36</v>
      </c>
    </row>
    <row r="14" spans="1:12" ht="21" x14ac:dyDescent="0.35">
      <c r="A14" s="50"/>
      <c r="B14" s="16"/>
      <c r="C14" s="17"/>
      <c r="D14" s="16"/>
      <c r="E14" s="18" t="s">
        <v>37</v>
      </c>
      <c r="F14" s="16"/>
      <c r="G14" s="17"/>
      <c r="H14" s="16" t="s">
        <v>38</v>
      </c>
      <c r="I14" s="17"/>
      <c r="J14" s="16"/>
      <c r="K14" s="17"/>
      <c r="L14" s="16"/>
    </row>
    <row r="15" spans="1:12" ht="21" x14ac:dyDescent="0.35">
      <c r="A15" s="51">
        <v>43878</v>
      </c>
      <c r="B15" s="52"/>
      <c r="C15" s="21" t="s">
        <v>147</v>
      </c>
      <c r="D15" s="13">
        <v>1</v>
      </c>
      <c r="E15" s="22">
        <v>4000</v>
      </c>
      <c r="F15" s="23">
        <f>+E15*D15</f>
        <v>4000</v>
      </c>
      <c r="G15" s="14" t="s">
        <v>64</v>
      </c>
      <c r="H15" s="13" t="s">
        <v>64</v>
      </c>
      <c r="I15" s="14" t="s">
        <v>64</v>
      </c>
      <c r="J15" s="13" t="s">
        <v>64</v>
      </c>
      <c r="K15" s="22">
        <v>4000</v>
      </c>
      <c r="L15" s="20" t="s">
        <v>125</v>
      </c>
    </row>
    <row r="16" spans="1:12" ht="21" x14ac:dyDescent="0.35">
      <c r="A16" s="57"/>
      <c r="B16" s="28" t="s">
        <v>151</v>
      </c>
      <c r="C16" s="29"/>
      <c r="D16" s="16" t="s">
        <v>65</v>
      </c>
      <c r="E16" s="29"/>
      <c r="F16" s="28"/>
      <c r="G16" s="17"/>
      <c r="H16" s="16"/>
      <c r="I16" s="29"/>
      <c r="J16" s="28"/>
      <c r="K16" s="30"/>
      <c r="L16" s="28"/>
    </row>
    <row r="17" spans="1:12" ht="21" x14ac:dyDescent="0.35">
      <c r="A17" s="57"/>
      <c r="B17" s="28"/>
      <c r="C17" s="29"/>
      <c r="D17" s="28"/>
      <c r="E17" s="29"/>
      <c r="F17" s="28"/>
      <c r="G17" s="17"/>
      <c r="H17" s="16"/>
      <c r="I17" s="29"/>
      <c r="J17" s="28"/>
      <c r="K17" s="30"/>
      <c r="L17" s="28"/>
    </row>
    <row r="18" spans="1:12" ht="21" x14ac:dyDescent="0.35">
      <c r="A18" s="57"/>
      <c r="B18" s="28"/>
      <c r="C18" s="29"/>
      <c r="D18" s="28"/>
      <c r="E18" s="29"/>
      <c r="F18" s="28"/>
      <c r="G18" s="17"/>
      <c r="H18" s="16"/>
      <c r="I18" s="30"/>
      <c r="J18" s="31"/>
      <c r="K18" s="30"/>
      <c r="L18" s="28"/>
    </row>
    <row r="19" spans="1:12" ht="21" x14ac:dyDescent="0.35">
      <c r="A19" s="57"/>
      <c r="B19" s="28"/>
      <c r="C19" s="29"/>
      <c r="D19" s="28"/>
      <c r="E19" s="29"/>
      <c r="F19" s="28"/>
      <c r="G19" s="17"/>
      <c r="H19" s="16"/>
      <c r="I19" s="30"/>
      <c r="J19" s="31"/>
      <c r="K19" s="30"/>
      <c r="L19" s="28"/>
    </row>
    <row r="20" spans="1:12" ht="21" x14ac:dyDescent="0.35">
      <c r="A20" s="57"/>
      <c r="B20" s="28"/>
      <c r="C20" s="29"/>
      <c r="D20" s="28"/>
      <c r="E20" s="29"/>
      <c r="F20" s="28"/>
      <c r="G20" s="17"/>
      <c r="H20" s="16"/>
      <c r="I20" s="30"/>
      <c r="J20" s="31"/>
      <c r="K20" s="30"/>
      <c r="L20" s="28"/>
    </row>
    <row r="21" spans="1:12" ht="21" x14ac:dyDescent="0.35">
      <c r="A21" s="57"/>
      <c r="B21" s="28"/>
      <c r="C21" s="29"/>
      <c r="D21" s="28"/>
      <c r="E21" s="29"/>
      <c r="F21" s="28"/>
      <c r="G21" s="17"/>
      <c r="H21" s="16"/>
      <c r="I21" s="30"/>
      <c r="J21" s="31"/>
      <c r="K21" s="30"/>
      <c r="L21" s="28"/>
    </row>
    <row r="22" spans="1:12" ht="21" x14ac:dyDescent="0.35">
      <c r="A22" s="57"/>
      <c r="B22" s="28"/>
      <c r="C22" s="29"/>
      <c r="D22" s="28"/>
      <c r="E22" s="29"/>
      <c r="F22" s="28"/>
      <c r="G22" s="29"/>
      <c r="H22" s="28"/>
      <c r="I22" s="30"/>
      <c r="J22" s="31"/>
      <c r="K22" s="30"/>
      <c r="L22" s="28"/>
    </row>
    <row r="23" spans="1:12" ht="21" x14ac:dyDescent="0.35">
      <c r="A23" s="57"/>
      <c r="B23" s="28"/>
      <c r="C23" s="29"/>
      <c r="D23" s="28"/>
      <c r="E23" s="29"/>
      <c r="F23" s="28"/>
      <c r="G23" s="29"/>
      <c r="H23" s="28"/>
      <c r="I23" s="30"/>
      <c r="J23" s="31"/>
      <c r="K23" s="30"/>
      <c r="L23" s="28"/>
    </row>
    <row r="24" spans="1:12" ht="21" x14ac:dyDescent="0.35">
      <c r="A24" s="57"/>
      <c r="B24" s="28"/>
      <c r="C24" s="29"/>
      <c r="D24" s="28"/>
      <c r="E24" s="29"/>
      <c r="F24" s="28"/>
      <c r="G24" s="29"/>
      <c r="H24" s="28"/>
      <c r="I24" s="30"/>
      <c r="J24" s="31"/>
      <c r="K24" s="30"/>
      <c r="L24" s="28"/>
    </row>
    <row r="25" spans="1:12" ht="21" x14ac:dyDescent="0.35">
      <c r="A25" s="57"/>
      <c r="B25" s="28"/>
      <c r="C25" s="29"/>
      <c r="D25" s="28"/>
      <c r="E25" s="29"/>
      <c r="F25" s="28"/>
      <c r="G25" s="29"/>
      <c r="H25" s="28"/>
      <c r="I25" s="30"/>
      <c r="J25" s="31"/>
      <c r="K25" s="30"/>
      <c r="L25" s="28"/>
    </row>
    <row r="26" spans="1:12" ht="21" x14ac:dyDescent="0.35">
      <c r="A26" s="57"/>
      <c r="B26" s="28"/>
      <c r="C26" s="29"/>
      <c r="D26" s="28"/>
      <c r="E26" s="29"/>
      <c r="F26" s="28"/>
      <c r="G26" s="29"/>
      <c r="H26" s="28"/>
      <c r="I26" s="30"/>
      <c r="J26" s="31"/>
      <c r="K26" s="30"/>
      <c r="L26" s="28"/>
    </row>
    <row r="27" spans="1:12" ht="21" x14ac:dyDescent="0.35">
      <c r="A27" s="53"/>
      <c r="B27" s="28"/>
      <c r="C27" s="29"/>
      <c r="D27" s="28"/>
      <c r="E27" s="29"/>
      <c r="F27" s="28"/>
      <c r="G27" s="29"/>
      <c r="H27" s="28"/>
      <c r="I27" s="30"/>
      <c r="J27" s="31"/>
      <c r="K27" s="30"/>
      <c r="L27" s="28"/>
    </row>
    <row r="28" spans="1:12" ht="21" x14ac:dyDescent="0.35">
      <c r="A28" s="54"/>
      <c r="B28" s="36"/>
      <c r="C28" s="55"/>
      <c r="D28" s="36"/>
      <c r="E28" s="55"/>
      <c r="F28" s="36"/>
      <c r="G28" s="55"/>
      <c r="H28" s="36"/>
      <c r="I28" s="55"/>
      <c r="J28" s="36"/>
      <c r="K28" s="55"/>
      <c r="L28" s="36"/>
    </row>
  </sheetData>
  <mergeCells count="9">
    <mergeCell ref="B8:I8"/>
    <mergeCell ref="A3:L3"/>
    <mergeCell ref="K4:L4"/>
    <mergeCell ref="K5:L5"/>
    <mergeCell ref="B6:C6"/>
    <mergeCell ref="E6:F6"/>
    <mergeCell ref="I6:J6"/>
    <mergeCell ref="D7:F7"/>
    <mergeCell ref="J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ทะเบียนทรัพย์สิน</vt:lpstr>
      <vt:lpstr>ครุภัณฑ์สำนักงาน</vt:lpstr>
      <vt:lpstr>ครุถัณฑ์โฆษนาแลผยแพร่</vt:lpstr>
      <vt:lpstr>รายงานผลการตรวจสอบพัสดุ</vt:lpstr>
      <vt:lpstr>ครุภัณฑ์งานบ้านงานครัว</vt:lpstr>
      <vt:lpstr>ครุภัณฑ์การศึกษา</vt:lpstr>
      <vt:lpstr>ครุภัณฑ์คอมพิวเตอร์</vt:lpstr>
      <vt:lpstr>ครุภัณฑ์ดนตรี</vt:lpstr>
      <vt:lpstr>ครุภัณฑ์โรงงาน </vt:lpstr>
      <vt:lpstr>ครุภัณฑ์การเกษตร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hpOSC</dc:creator>
  <cp:lastModifiedBy>hpOSC</cp:lastModifiedBy>
  <dcterms:created xsi:type="dcterms:W3CDTF">2020-07-29T07:30:48Z</dcterms:created>
  <dcterms:modified xsi:type="dcterms:W3CDTF">2020-09-02T05:26:00Z</dcterms:modified>
</cp:coreProperties>
</file>